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verseas Trades\Quarterly Trade Report\2024\2024 2nd Qtr\Trade Report and documents\"/>
    </mc:Choice>
  </mc:AlternateContent>
  <xr:revisionPtr revIDLastSave="0" documentId="13_ncr:1_{B3AEA6DD-350B-4E20-B352-F1D25C03664D}" xr6:coauthVersionLast="36" xr6:coauthVersionMax="36" xr10:uidLastSave="{00000000-0000-0000-0000-000000000000}"/>
  <bookViews>
    <workbookView xWindow="0" yWindow="0" windowWidth="28800" windowHeight="12225" tabRatio="801" xr2:uid="{A9018AF7-4FFE-42B1-8D67-F9E175FCB3E8}"/>
  </bookViews>
  <sheets>
    <sheet name="Q2-BEC Summary " sheetId="19" r:id="rId1"/>
    <sheet name="YTD-BEC Tables" sheetId="21" r:id="rId2"/>
    <sheet name="Q2-SITC 1Digit" sheetId="23" r:id="rId3"/>
    <sheet name="YTD-SITC 1Digit" sheetId="22" r:id="rId4"/>
    <sheet name="Q2-Country" sheetId="25" r:id="rId5"/>
    <sheet name="YTD-Country" sheetId="26" r:id="rId6"/>
    <sheet name="Q2-BEC Details" sheetId="27" r:id="rId7"/>
    <sheet name="YTD-BEC Details" sheetId="28" r:id="rId8"/>
    <sheet name="Q2-SITC 2Digit" sheetId="30" r:id="rId9"/>
    <sheet name="YTD-SITC 2Digit" sheetId="31" r:id="rId10"/>
    <sheet name="Bulletin PieChart" sheetId="29" r:id="rId11"/>
  </sheets>
  <externalReferences>
    <externalReference r:id="rId12"/>
    <externalReference r:id="rId13"/>
    <externalReference r:id="rId14"/>
    <externalReference r:id="rId15"/>
  </externalReferences>
  <definedNames>
    <definedName name="BECREV4">'[1]dropdown codes'!$E$1:$E$5055</definedName>
    <definedName name="_xlnm.Print_Area" localSheetId="6">'Q2-BEC Details'!#REF!</definedName>
    <definedName name="_xlnm.Print_Area" localSheetId="4">'Q2-Country'!$A$1:$J$22</definedName>
    <definedName name="_xlnm.Print_Area" localSheetId="8">'Q2-SITC 2Digit'!#REF!</definedName>
    <definedName name="_xlnm.Print_Area" localSheetId="7">'YTD-BEC Details'!#REF!</definedName>
    <definedName name="_xlnm.Print_Area" localSheetId="5">'YTD-Country'!$A$1:$I$24</definedName>
    <definedName name="_xlnm.Print_Area" localSheetId="3">'YTD-SITC 1Digit'!#REF!</definedName>
    <definedName name="_xlnm.Print_Area" localSheetId="9">'YTD-SITC 2Digit'!#REF!</definedName>
    <definedName name="_xlnm.Print_Titles" localSheetId="8">'Q2-SITC 2Digit'!#REF!</definedName>
    <definedName name="Progressive_Distributors">[2]RATES!$AR$7</definedName>
    <definedName name="ShippingZones">[2]RATES!$J$23:$J$29</definedName>
    <definedName name="SITCREV3Codes">'[1]dropdown codes'!$C$1:$C$5238</definedName>
    <definedName name="SITCREV3DES">'[1]dropdown codes'!$F$1:$F$65536</definedName>
    <definedName name="SITCREV3DESCRIPTION">'[1]dropdown codes'!$F$2:$F$3102</definedName>
    <definedName name="Z_025E024F_7CCF_491D_8940_6B8B456CCFDB_.wvu.Cols" localSheetId="4" hidden="1">'Q2-Country'!$D:$F</definedName>
    <definedName name="Z_025E024F_7CCF_491D_8940_6B8B456CCFDB_.wvu.Cols" localSheetId="5" hidden="1">'YTD-Country'!$D:$F</definedName>
    <definedName name="Z_025E024F_7CCF_491D_8940_6B8B456CCFDB_.wvu.PrintArea" localSheetId="4" hidden="1">'Q2-Country'!$A$1:$F$22</definedName>
    <definedName name="Z_025E024F_7CCF_491D_8940_6B8B456CCFDB_.wvu.PrintArea" localSheetId="5" hidden="1">'YTD-Country'!$A$1:$F$24</definedName>
    <definedName name="Z_02C058C3_41BF_4ABE_B8D7_E421D72E263D_.wvu.FilterData" localSheetId="2" hidden="1">'Q2-SITC 1Digit'!#REF!</definedName>
    <definedName name="Z_02C058C3_41BF_4ABE_B8D7_E421D72E263D_.wvu.FilterData" localSheetId="8" hidden="1">'Q2-SITC 2Digit'!#REF!</definedName>
    <definedName name="Z_02C058C3_41BF_4ABE_B8D7_E421D72E263D_.wvu.FilterData" localSheetId="3" hidden="1">'YTD-SITC 1Digit'!#REF!</definedName>
    <definedName name="Z_02C058C3_41BF_4ABE_B8D7_E421D72E263D_.wvu.FilterData" localSheetId="9" hidden="1">'YTD-SITC 2Digit'!#REF!</definedName>
    <definedName name="Z_47D35933_2AB4_4D24_842F_D358477CA761_.wvu.FilterData" localSheetId="2" hidden="1">'Q2-SITC 1Digit'!#REF!</definedName>
    <definedName name="Z_47D35933_2AB4_4D24_842F_D358477CA761_.wvu.FilterData" localSheetId="8" hidden="1">'Q2-SITC 2Digit'!#REF!</definedName>
    <definedName name="Z_47D35933_2AB4_4D24_842F_D358477CA761_.wvu.FilterData" localSheetId="3" hidden="1">'YTD-SITC 1Digit'!#REF!</definedName>
    <definedName name="Z_47D35933_2AB4_4D24_842F_D358477CA761_.wvu.FilterData" localSheetId="9" hidden="1">'YTD-SITC 2Digit'!#REF!</definedName>
    <definedName name="Z_4E2BB832_6073_4108_910B_746D3EACBF50_.wvu.FilterData" localSheetId="2" hidden="1">'Q2-SITC 1Digit'!#REF!</definedName>
    <definedName name="Z_4E2BB832_6073_4108_910B_746D3EACBF50_.wvu.FilterData" localSheetId="8" hidden="1">'Q2-SITC 2Digit'!#REF!</definedName>
    <definedName name="Z_4E2BB832_6073_4108_910B_746D3EACBF50_.wvu.FilterData" localSheetId="3" hidden="1">'YTD-SITC 1Digit'!#REF!</definedName>
    <definedName name="Z_4E2BB832_6073_4108_910B_746D3EACBF50_.wvu.FilterData" localSheetId="9" hidden="1">'YTD-SITC 2Digit'!#REF!</definedName>
    <definedName name="Z_7D65B4C6_DFAF_4E24_ACC8_CC19958B08A6_.wvu.Cols" localSheetId="4" hidden="1">'Q2-Country'!$D:$D</definedName>
    <definedName name="Z_7D65B4C6_DFAF_4E24_ACC8_CC19958B08A6_.wvu.Cols" localSheetId="5" hidden="1">'YTD-Country'!$D:$D</definedName>
    <definedName name="Z_7D65B4C6_DFAF_4E24_ACC8_CC19958B08A6_.wvu.PrintTitles" localSheetId="4" hidden="1">'Q2-Country'!$1:$7</definedName>
    <definedName name="Z_7D65B4C6_DFAF_4E24_ACC8_CC19958B08A6_.wvu.PrintTitles" localSheetId="5" hidden="1">'YTD-Country'!$1:$8</definedName>
    <definedName name="Z_BBF3016F_94A5_4C5F_8E29_9ABD794A71F2_.wvu.Cols" localSheetId="4" hidden="1">'Q2-Country'!$D:$F</definedName>
    <definedName name="Z_BBF3016F_94A5_4C5F_8E29_9ABD794A71F2_.wvu.Cols" localSheetId="5" hidden="1">'YTD-Country'!$D:$F</definedName>
    <definedName name="Z_BBF3016F_94A5_4C5F_8E29_9ABD794A71F2_.wvu.PrintArea" localSheetId="4" hidden="1">'Q2-Country'!$A$1:$F$22</definedName>
    <definedName name="Z_BBF3016F_94A5_4C5F_8E29_9ABD794A71F2_.wvu.PrintArea" localSheetId="5" hidden="1">'YTD-Country'!$A$1:$F$24</definedName>
    <definedName name="Z_C3504BD5_E77E_405B_8DFE_5933CA120679_.wvu.Cols" localSheetId="4" hidden="1">'Q2-Country'!$D:$F</definedName>
    <definedName name="Z_C3504BD5_E77E_405B_8DFE_5933CA120679_.wvu.Cols" localSheetId="5" hidden="1">'YTD-Country'!$D:$F</definedName>
    <definedName name="Z_C3504BD5_E77E_405B_8DFE_5933CA120679_.wvu.PrintArea" localSheetId="4" hidden="1">'Q2-Country'!$A$1:$F$22</definedName>
    <definedName name="Z_C3504BD5_E77E_405B_8DFE_5933CA120679_.wvu.PrintArea" localSheetId="5" hidden="1">'YTD-Country'!$A$1:$F$24</definedName>
    <definedName name="Z_E6CDCECE_1124_4464_B0B4_352AE3F41392_.wvu.Cols" localSheetId="4" hidden="1">'Q2-Country'!$D:$F</definedName>
    <definedName name="Z_E6CDCECE_1124_4464_B0B4_352AE3F41392_.wvu.Cols" localSheetId="5" hidden="1">'YTD-Country'!$D:$F</definedName>
    <definedName name="Z_E6CDCECE_1124_4464_B0B4_352AE3F41392_.wvu.PrintArea" localSheetId="4" hidden="1">'Q2-Country'!$A$1:$F$22</definedName>
    <definedName name="Z_E6CDCECE_1124_4464_B0B4_352AE3F41392_.wvu.PrintArea" localSheetId="5" hidden="1">'YTD-Country'!$A$1:$F$24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9" l="1"/>
  <c r="B11" i="29"/>
  <c r="B10" i="29"/>
  <c r="B9" i="29"/>
  <c r="B8" i="29"/>
  <c r="B7" i="29"/>
  <c r="B6" i="29"/>
  <c r="B5" i="29"/>
  <c r="B4" i="29"/>
  <c r="B3" i="29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E12" i="26"/>
  <c r="D12" i="26"/>
  <c r="E11" i="26"/>
  <c r="D11" i="26"/>
  <c r="E10" i="26"/>
  <c r="D10" i="26"/>
  <c r="E9" i="26"/>
  <c r="D9" i="26"/>
  <c r="E18" i="23"/>
  <c r="D18" i="23"/>
  <c r="F18" i="23" s="1"/>
  <c r="E16" i="23"/>
  <c r="D16" i="23"/>
  <c r="E15" i="23"/>
  <c r="D15" i="23"/>
  <c r="E14" i="23"/>
  <c r="F14" i="23" s="1"/>
  <c r="D14" i="23"/>
  <c r="E13" i="23"/>
  <c r="D13" i="23"/>
  <c r="F13" i="23" s="1"/>
  <c r="F12" i="23"/>
  <c r="E12" i="23"/>
  <c r="D12" i="23"/>
  <c r="E11" i="23"/>
  <c r="F11" i="23" s="1"/>
  <c r="D11" i="23"/>
  <c r="E10" i="23"/>
  <c r="D10" i="23"/>
  <c r="F10" i="23" s="1"/>
  <c r="E9" i="23"/>
  <c r="D9" i="23"/>
  <c r="E8" i="23"/>
  <c r="D8" i="23"/>
  <c r="F8" i="23" s="1"/>
  <c r="D26" i="21"/>
  <c r="C26" i="21"/>
  <c r="D25" i="21"/>
  <c r="C25" i="21"/>
  <c r="D24" i="21"/>
  <c r="C24" i="21"/>
  <c r="F11" i="21"/>
  <c r="E11" i="21"/>
  <c r="F10" i="21"/>
  <c r="E10" i="21"/>
  <c r="F9" i="21"/>
  <c r="E9" i="21"/>
  <c r="F8" i="21"/>
  <c r="E8" i="21"/>
  <c r="F7" i="21"/>
  <c r="E7" i="21"/>
  <c r="F6" i="21"/>
  <c r="F5" i="21" s="1"/>
  <c r="E6" i="21"/>
  <c r="E5" i="21" s="1"/>
  <c r="G5" i="21" s="1"/>
  <c r="E17" i="23" l="1"/>
  <c r="E19" i="23" s="1"/>
  <c r="F15" i="23"/>
  <c r="F9" i="23"/>
  <c r="F16" i="23"/>
  <c r="C7" i="29"/>
  <c r="C8" i="29"/>
  <c r="B13" i="29"/>
  <c r="C9" i="29" s="1"/>
  <c r="C11" i="29"/>
  <c r="C4" i="29"/>
  <c r="C12" i="29"/>
  <c r="C5" i="29"/>
  <c r="C6" i="29"/>
  <c r="E22" i="26"/>
  <c r="F14" i="26" s="1"/>
  <c r="D22" i="26"/>
  <c r="F15" i="26"/>
  <c r="F20" i="26"/>
  <c r="F12" i="26"/>
  <c r="F17" i="26"/>
  <c r="F9" i="26"/>
  <c r="F11" i="26"/>
  <c r="F16" i="26"/>
  <c r="F22" i="26"/>
  <c r="F13" i="26"/>
  <c r="F18" i="26"/>
  <c r="F10" i="26"/>
  <c r="D17" i="23"/>
  <c r="G6" i="21"/>
  <c r="G8" i="21"/>
  <c r="G10" i="21"/>
  <c r="G7" i="21"/>
  <c r="G9" i="21"/>
  <c r="G11" i="21"/>
  <c r="C10" i="29" l="1"/>
  <c r="C3" i="29"/>
  <c r="C13" i="29"/>
  <c r="F19" i="26"/>
  <c r="D19" i="23"/>
  <c r="F19" i="23" s="1"/>
  <c r="F17" i="23"/>
</calcChain>
</file>

<file path=xl/sharedStrings.xml><?xml version="1.0" encoding="utf-8"?>
<sst xmlns="http://schemas.openxmlformats.org/spreadsheetml/2006/main" count="384" uniqueCount="190">
  <si>
    <t>Change</t>
  </si>
  <si>
    <t>CI$000</t>
  </si>
  <si>
    <t>%</t>
  </si>
  <si>
    <t>Total Imports</t>
  </si>
  <si>
    <t>Capital goods</t>
  </si>
  <si>
    <t>Intermediate goods</t>
  </si>
  <si>
    <t>Consumption goods</t>
  </si>
  <si>
    <t>Motor Spirit</t>
  </si>
  <si>
    <t>Passenger Motor Vehicles</t>
  </si>
  <si>
    <t>Goods not elsewhere specified</t>
  </si>
  <si>
    <t>Non-Petroleum Products</t>
  </si>
  <si>
    <t>Petroleum Products</t>
  </si>
  <si>
    <t xml:space="preserve"> Table 2. Merchandise Imports by Standard International </t>
  </si>
  <si>
    <t>Trade Classification (SITC)(Rev 4), CI$Millions</t>
  </si>
  <si>
    <t>Section</t>
  </si>
  <si>
    <t>2023</t>
  </si>
  <si>
    <t>Total</t>
  </si>
  <si>
    <t>Food and live animals</t>
  </si>
  <si>
    <t>Crude materials, inedible, except fuels</t>
  </si>
  <si>
    <t>Manufactured goods classified chiefly by material</t>
  </si>
  <si>
    <t>Miscellaneous manufactured articles</t>
  </si>
  <si>
    <t>Commodities and transactions not classified elsewhere in the SITC</t>
  </si>
  <si>
    <t>Country</t>
  </si>
  <si>
    <t>United States</t>
  </si>
  <si>
    <t>Jamaica</t>
  </si>
  <si>
    <t>Japan</t>
  </si>
  <si>
    <t>United Kingdom</t>
  </si>
  <si>
    <t>South Korea</t>
  </si>
  <si>
    <t>Cuba</t>
  </si>
  <si>
    <t>Canada</t>
  </si>
  <si>
    <t>Switzerland</t>
  </si>
  <si>
    <t>Germany</t>
  </si>
  <si>
    <t>Panama</t>
  </si>
  <si>
    <t>Mexico</t>
  </si>
  <si>
    <t>Others</t>
  </si>
  <si>
    <t>TOTAL IMPORTS</t>
  </si>
  <si>
    <t>Broad Economic Categories</t>
  </si>
  <si>
    <t>%Chg</t>
  </si>
  <si>
    <t xml:space="preserve"> 111. Mainly for industry</t>
  </si>
  <si>
    <t xml:space="preserve"> 112. Mainly for household consumption</t>
  </si>
  <si>
    <t xml:space="preserve"> 12. Processed</t>
  </si>
  <si>
    <t xml:space="preserve"> 121. Mainly for industry</t>
  </si>
  <si>
    <t xml:space="preserve"> 122. Mainly for household consumption</t>
  </si>
  <si>
    <t xml:space="preserve"> 21. Primary</t>
  </si>
  <si>
    <t xml:space="preserve"> 22. Processed</t>
  </si>
  <si>
    <t>3. Fuels and lubricants</t>
  </si>
  <si>
    <t xml:space="preserve"> 31. Primary</t>
  </si>
  <si>
    <t xml:space="preserve"> 32. Processed</t>
  </si>
  <si>
    <t xml:space="preserve"> 321. Motor spirit</t>
  </si>
  <si>
    <t xml:space="preserve"> 322. Other</t>
  </si>
  <si>
    <t xml:space="preserve"> 41. Capital goods (except transport equipment)</t>
  </si>
  <si>
    <t xml:space="preserve"> 42. Parts and accessories</t>
  </si>
  <si>
    <t>51. Passenger motor cars</t>
  </si>
  <si>
    <t>52. Other</t>
  </si>
  <si>
    <t>521. Industrial</t>
  </si>
  <si>
    <t xml:space="preserve"> 522. Non-industrial</t>
  </si>
  <si>
    <t xml:space="preserve"> 53. Parts and accessories</t>
  </si>
  <si>
    <t>6. Consumer goods not elsewhere specified</t>
  </si>
  <si>
    <t xml:space="preserve"> 61. Durable</t>
  </si>
  <si>
    <t xml:space="preserve"> 62. Semi-durable</t>
  </si>
  <si>
    <t xml:space="preserve"> 63. Non-durable</t>
  </si>
  <si>
    <t>7.  Goods not elsewhere specified</t>
  </si>
  <si>
    <t>TOTAL</t>
  </si>
  <si>
    <t>-</t>
  </si>
  <si>
    <t>11. Primary</t>
  </si>
  <si>
    <t>Live animals other than animals of division 03</t>
  </si>
  <si>
    <t>Meat and meat preparations</t>
  </si>
  <si>
    <t>Dairy products and birds’ eggs</t>
  </si>
  <si>
    <t>Fish (not marine mammals), crustaceans, molluscs and aquatic invertebrates, and preparations thereof</t>
  </si>
  <si>
    <t>Cereals and cereal preparations</t>
  </si>
  <si>
    <t>Vegetables and fruit</t>
  </si>
  <si>
    <t>Sugars, sugar preparations and honey</t>
  </si>
  <si>
    <t>Coffee, tea, cocoa, spices, and manufactures thereof</t>
  </si>
  <si>
    <t>Feeding stuff for animals (not including unmilled cereals)</t>
  </si>
  <si>
    <t>Beverages &amp; tobacco</t>
  </si>
  <si>
    <t>Beverages</t>
  </si>
  <si>
    <t>Tobacco and tobacco manufactures</t>
  </si>
  <si>
    <t>Hides, skins and furskins, raw</t>
  </si>
  <si>
    <t>Oil-seeds and oleaginous fruits</t>
  </si>
  <si>
    <t>Crude rubber (including synthetic and reclaimed)</t>
  </si>
  <si>
    <t>Cork and wood</t>
  </si>
  <si>
    <t>Pulp and waste paper</t>
  </si>
  <si>
    <t>Textile fibres (other than wool tops and other combed wool) and their wastes (not manufactured into yarn or fabric)</t>
  </si>
  <si>
    <t>Crude fertilizers, other than those of Division 56, and crude minerals (excluding coal, petroleum and precious stones)</t>
  </si>
  <si>
    <t>Metallifeours ores and metal scraps</t>
  </si>
  <si>
    <t>Crude animal and vegetable materials, n.e.s.</t>
  </si>
  <si>
    <t>Coal, coke and briquettes</t>
  </si>
  <si>
    <t>Petroleum, petroleum products and related materials</t>
  </si>
  <si>
    <t>Gas, natural and manufactured</t>
  </si>
  <si>
    <t>Animal oils and fats</t>
  </si>
  <si>
    <t>Fixed vegetable fats and oils, crude, refined or fractionated</t>
  </si>
  <si>
    <t>Animal or vegetable fats and oils, processed; waxes of animal or vegetable origin; inedible mixtures or preparations of animal or vegetable fats or oils, n.e.s.</t>
  </si>
  <si>
    <t>Chemicals &amp; related products, n.e.s</t>
  </si>
  <si>
    <t>Organic chemicals</t>
  </si>
  <si>
    <t>Inorganic chemicals</t>
  </si>
  <si>
    <t>Dyeing, tanning and colouring materials</t>
  </si>
  <si>
    <t>Medicinal and pharmaceutical products</t>
  </si>
  <si>
    <t>Essential oils and resinoids and perfume materials; toilet, polishing and cleansing preparations</t>
  </si>
  <si>
    <t>Fertilizers (other than those of group 272)</t>
  </si>
  <si>
    <t>Plastics in primary forms</t>
  </si>
  <si>
    <t>Plastics in non-primary forms</t>
  </si>
  <si>
    <t>Chemical materials and products, n.e.s.</t>
  </si>
  <si>
    <t>Manufactured goods classified chiefly by materials</t>
  </si>
  <si>
    <t>Leather, leather manufactures, n.e.s., and dressed furskins</t>
  </si>
  <si>
    <t>Rubber manufactures, n.e.s.</t>
  </si>
  <si>
    <t>Cork and wood manufactures (excluding furniture)</t>
  </si>
  <si>
    <t>Paper, paperboard and articles of paper pulp, of paper or of paperboard</t>
  </si>
  <si>
    <t>Textile yarn, fabrics, made-up articles, n.e.s., and related products</t>
  </si>
  <si>
    <t>Non-metallic mineral manufactures, n.e.s.</t>
  </si>
  <si>
    <t>Iron and steel</t>
  </si>
  <si>
    <t>Non-ferrous metals</t>
  </si>
  <si>
    <t>Manufactures of metals, n.e.s.</t>
  </si>
  <si>
    <t>Machinery &amp; transport equipment</t>
  </si>
  <si>
    <t>Power-generating machinery and equipment</t>
  </si>
  <si>
    <t>Machinery specialized for particular industries</t>
  </si>
  <si>
    <t>Metalworking machinery</t>
  </si>
  <si>
    <t>General industrial machinery and equipment, and machine parts, n.e.s.</t>
  </si>
  <si>
    <t>Office machines and automatic data-processing machines</t>
  </si>
  <si>
    <t>Telecommunications and sound-recording and reproducing apparatus and equipment</t>
  </si>
  <si>
    <t>Electrical machinery, apparatus and appliances, n.e.s., and electrical parts thereof (including non-electrical counterparts, n.e.s., of electrical household-type equipment)</t>
  </si>
  <si>
    <t>Road vehicles (including air-cushion vehicles)</t>
  </si>
  <si>
    <t>Other transport equipment</t>
  </si>
  <si>
    <t>Prefabricated buildings; sanitary, plumbing, heating and lighting fixtures and fittings, n.e.s.</t>
  </si>
  <si>
    <t>Furniture and parts thereof; bedding, mattresses, mattress supports, cushions and similar stuffed furnishings</t>
  </si>
  <si>
    <t>Travel goods, handbags and similar containers</t>
  </si>
  <si>
    <t>Articles of apparel and clothing accessories</t>
  </si>
  <si>
    <t>Footwear</t>
  </si>
  <si>
    <t>Professional, scientific and controlling instruments and apparatus, n.e.s.</t>
  </si>
  <si>
    <t>Photographic apparatus, equipment and supplies and optical goods, n.e.s.; watches and clocks</t>
  </si>
  <si>
    <t>Miscellaneous manufactured articles, n.e.s.</t>
  </si>
  <si>
    <t>Commodities &amp; transactions not classified elsewhere in the SITC</t>
  </si>
  <si>
    <t>Postal Packages not classified according to kind</t>
  </si>
  <si>
    <t>Special transactions and commodities not classified according to kind</t>
  </si>
  <si>
    <t>Coin (other than gold coin), not being legal tender</t>
  </si>
  <si>
    <t>Gold, non-monetary (excluding gold ores and concentrates)</t>
  </si>
  <si>
    <t>2024</t>
  </si>
  <si>
    <t>Beverages and tobacco</t>
  </si>
  <si>
    <t>Animal and vegetable oils, fats and waxes</t>
  </si>
  <si>
    <t>Chemicals and related products, n.e.s.</t>
  </si>
  <si>
    <t>Machinery and transport equipment</t>
  </si>
  <si>
    <t>Mineral fuels, lubricants and related materials*</t>
  </si>
  <si>
    <t>Jan-Mar</t>
  </si>
  <si>
    <t>2024/23</t>
  </si>
  <si>
    <t>Food and Live Animals</t>
  </si>
  <si>
    <t>Miscellaneous  edible products and preparations</t>
  </si>
  <si>
    <t>Beverages &amp; Tobacco</t>
  </si>
  <si>
    <t>Crude Materials, inedible, except fuels</t>
  </si>
  <si>
    <t xml:space="preserve">Mineral Fuels, lubricants &amp; related materials </t>
  </si>
  <si>
    <t>Animal &amp; Vegetable oils, fats and waxes</t>
  </si>
  <si>
    <t>All Commodities</t>
  </si>
  <si>
    <t>2024/2023</t>
  </si>
  <si>
    <t xml:space="preserve"> 2. Industrial supplies not elsewhere specified</t>
  </si>
  <si>
    <t xml:space="preserve"> 4. Capital goods (except transport equipment), and parts and accessories thereof</t>
  </si>
  <si>
    <t xml:space="preserve"> 5. Transport equipment, and parts and accessories thereof</t>
  </si>
  <si>
    <t xml:space="preserve">Food  &amp; live animals </t>
  </si>
  <si>
    <t>Mineral fuels, lubricants &amp; related materials</t>
  </si>
  <si>
    <t>Chemicals &amp; related products, n.e.s.</t>
  </si>
  <si>
    <t xml:space="preserve"> Table 1. Merchandise Imports by Broad Economic Classification (BEC) (Rev 4)</t>
  </si>
  <si>
    <t>Jan-Jun</t>
  </si>
  <si>
    <t xml:space="preserve"> Table 1. Merchandise Imports by Standard International </t>
  </si>
  <si>
    <t>Q1</t>
  </si>
  <si>
    <t>Q2</t>
  </si>
  <si>
    <t>January-June</t>
  </si>
  <si>
    <t>April-June</t>
  </si>
  <si>
    <t>Qtr 2</t>
  </si>
  <si>
    <t>*Also referred to as petroleum and related oils</t>
  </si>
  <si>
    <t>Table 4. Imports by Country of Origin, CI$Million</t>
  </si>
  <si>
    <t>% chg</t>
  </si>
  <si>
    <t>Table 5. Imports by Country of Origin, CI$Million</t>
  </si>
  <si>
    <t>Table 6. Merchandise Imports by Broad Economic Classification (BEC) (Rev 4)</t>
  </si>
  <si>
    <t>CI$000, April- June</t>
  </si>
  <si>
    <t xml:space="preserve"> 1.1 Food and beverages</t>
  </si>
  <si>
    <t>Table 7. Merchandise Imports by Broad Economic Classification (BEC) (Rev 4)</t>
  </si>
  <si>
    <t>CI$ 000's, January- June</t>
  </si>
  <si>
    <t xml:space="preserve"> 3. Fuels and lubricants</t>
  </si>
  <si>
    <t xml:space="preserve"> 4. Capital goods (except transport equipment), and parts and      accessories thereof</t>
  </si>
  <si>
    <t xml:space="preserve">  522. Non-industrial</t>
  </si>
  <si>
    <t xml:space="preserve">  53. Parts and accessories</t>
  </si>
  <si>
    <t>Table 8. Merchandise Imports by Standard International</t>
  </si>
  <si>
    <t xml:space="preserve"> Trade Classification (SITC) 2 Digit, CI$000, April-June</t>
  </si>
  <si>
    <t>Electric current</t>
  </si>
  <si>
    <t>General industrial machinery and equipment, n.e.s., and machine parts, n.e.s.</t>
  </si>
  <si>
    <t>Miscellaneous Items</t>
  </si>
  <si>
    <t>Table 9. Merchandise Imports by Standard International</t>
  </si>
  <si>
    <t>Trade Classification (SITC) 2 Digit, CI$ 000's</t>
  </si>
  <si>
    <t>Chg %</t>
  </si>
  <si>
    <t>Crude materials, ineduible, except fuels</t>
  </si>
  <si>
    <t>Mineral fuels,lubricants &amp; related materials</t>
  </si>
  <si>
    <t xml:space="preserve">Machinery &amp; transport equipment </t>
  </si>
  <si>
    <t>QTR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</si>
</sst>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"/>
    <numFmt numFmtId="167" formatCode="_-* #,##0.00_-;\-* #,##0.00_-;_-* &quot;-&quot;??_-;_-@_-"/>
    <numFmt numFmtId="168" formatCode="0.0000"/>
    <numFmt numFmtId="169" formatCode="_(* #,##0_);_(* \(#,##0\);_(* &quot;-&quot;??_);_(@_)"/>
    <numFmt numFmtId="170" formatCode="_(* #,##0.0000_);_(* \(#,##0.0000\);_(* &quot;-&quot;??_);_(@_)"/>
    <numFmt numFmtId="171" formatCode="#,##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name val="Book Antiqua"/>
      <family val="1"/>
    </font>
    <font>
      <b/>
      <sz val="14"/>
      <name val="Book Antiqua"/>
      <family val="1"/>
    </font>
    <font>
      <b/>
      <sz val="14"/>
      <name val="Calibri"/>
      <family val="2"/>
      <scheme val="minor"/>
    </font>
    <font>
      <b/>
      <sz val="16"/>
      <color theme="1"/>
      <name val="Book Antiqua"/>
      <family val="1"/>
    </font>
    <font>
      <i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i/>
      <sz val="14"/>
      <color theme="1"/>
      <name val="Calibri"/>
      <family val="2"/>
      <scheme val="minor"/>
    </font>
    <font>
      <sz val="14"/>
      <name val="Book Antiqua"/>
      <family val="1"/>
    </font>
    <font>
      <sz val="14"/>
      <color theme="1"/>
      <name val="Book Antiqua"/>
      <family val="1"/>
    </font>
    <font>
      <i/>
      <sz val="12"/>
      <color theme="1"/>
      <name val="Calibri"/>
      <family val="2"/>
      <scheme val="minor"/>
    </font>
    <font>
      <b/>
      <sz val="16"/>
      <name val="Book Antiqu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16"/>
      <name val="Book Antiqua"/>
      <family val="1"/>
    </font>
    <font>
      <b/>
      <i/>
      <sz val="14"/>
      <name val="Book Antiqua"/>
      <family val="1"/>
    </font>
    <font>
      <sz val="14"/>
      <name val="Arial"/>
      <family val="2"/>
    </font>
    <font>
      <sz val="12"/>
      <name val="Book Antiqua"/>
      <family val="1"/>
    </font>
    <font>
      <vertAlign val="superscript"/>
      <sz val="10"/>
      <name val="Arial"/>
      <family val="2"/>
    </font>
    <font>
      <b/>
      <sz val="11"/>
      <name val="Book Antiqua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Book Antiqua"/>
      <family val="1"/>
    </font>
    <font>
      <i/>
      <sz val="12"/>
      <name val="Calibri"/>
      <family val="2"/>
      <scheme val="minor"/>
    </font>
    <font>
      <i/>
      <sz val="14"/>
      <name val="Book Antiqua"/>
      <family val="1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FF0000"/>
      <name val="Book Antiqua"/>
      <family val="1"/>
    </font>
    <font>
      <sz val="11"/>
      <color theme="1"/>
      <name val="Book Antiqua"/>
      <family val="1"/>
    </font>
    <font>
      <b/>
      <sz val="14"/>
      <color indexed="16"/>
      <name val="Arial"/>
      <family val="2"/>
    </font>
    <font>
      <sz val="14"/>
      <color rgb="FFFF0000"/>
      <name val="Book Antiqua"/>
      <family val="1"/>
    </font>
    <font>
      <sz val="18"/>
      <name val="Arial"/>
      <family val="2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u/>
      <sz val="16"/>
      <color theme="1"/>
      <name val="Book Antiqua"/>
      <family val="1"/>
    </font>
    <font>
      <sz val="12"/>
      <name val="Arial"/>
      <family val="2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CD29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</cellStyleXfs>
  <cellXfs count="352">
    <xf numFmtId="0" fontId="0" fillId="0" borderId="0" xfId="0"/>
    <xf numFmtId="0" fontId="0" fillId="2" borderId="0" xfId="0" applyFill="1"/>
    <xf numFmtId="0" fontId="0" fillId="0" borderId="0" xfId="0" applyFill="1"/>
    <xf numFmtId="0" fontId="9" fillId="0" borderId="0" xfId="0" applyFont="1" applyFill="1"/>
    <xf numFmtId="0" fontId="0" fillId="0" borderId="0" xfId="0" applyAlignment="1">
      <alignment wrapText="1"/>
    </xf>
    <xf numFmtId="0" fontId="2" fillId="0" borderId="0" xfId="0" applyFont="1"/>
    <xf numFmtId="49" fontId="0" fillId="0" borderId="0" xfId="0" applyNumberFormat="1"/>
    <xf numFmtId="49" fontId="21" fillId="2" borderId="12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9" fontId="0" fillId="0" borderId="0" xfId="0" applyNumberForma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43" fontId="16" fillId="0" borderId="0" xfId="1" applyFont="1" applyFill="1" applyBorder="1" applyAlignment="1">
      <alignment horizontal="right"/>
    </xf>
    <xf numFmtId="165" fontId="19" fillId="0" borderId="0" xfId="3" applyNumberFormat="1" applyFont="1" applyFill="1" applyBorder="1"/>
    <xf numFmtId="0" fontId="24" fillId="0" borderId="0" xfId="0" applyFont="1" applyFill="1"/>
    <xf numFmtId="165" fontId="19" fillId="0" borderId="0" xfId="3" applyNumberFormat="1" applyFont="1" applyFill="1" applyBorder="1" applyAlignment="1">
      <alignment vertical="center"/>
    </xf>
    <xf numFmtId="0" fontId="0" fillId="0" borderId="0" xfId="0" applyFill="1" applyBorder="1"/>
    <xf numFmtId="43" fontId="0" fillId="0" borderId="0" xfId="0" applyNumberFormat="1" applyFill="1"/>
    <xf numFmtId="44" fontId="0" fillId="0" borderId="0" xfId="2" applyFont="1" applyFill="1" applyBorder="1"/>
    <xf numFmtId="44" fontId="0" fillId="0" borderId="0" xfId="0" applyNumberFormat="1" applyFill="1" applyBorder="1"/>
    <xf numFmtId="43" fontId="22" fillId="0" borderId="0" xfId="1" applyFont="1" applyFill="1" applyBorder="1" applyAlignment="1">
      <alignment horizontal="right"/>
    </xf>
    <xf numFmtId="0" fontId="26" fillId="0" borderId="0" xfId="4"/>
    <xf numFmtId="0" fontId="17" fillId="2" borderId="0" xfId="4" applyFont="1" applyFill="1" applyBorder="1"/>
    <xf numFmtId="0" fontId="17" fillId="2" borderId="1" xfId="4" applyFont="1" applyFill="1" applyBorder="1"/>
    <xf numFmtId="0" fontId="11" fillId="2" borderId="3" xfId="4" applyFont="1" applyFill="1" applyBorder="1"/>
    <xf numFmtId="0" fontId="29" fillId="2" borderId="9" xfId="4" applyFont="1" applyFill="1" applyBorder="1" applyAlignment="1">
      <alignment horizontal="center"/>
    </xf>
    <xf numFmtId="0" fontId="17" fillId="2" borderId="4" xfId="4" applyFont="1" applyFill="1" applyBorder="1"/>
    <xf numFmtId="0" fontId="17" fillId="2" borderId="15" xfId="4" applyFont="1" applyFill="1" applyBorder="1"/>
    <xf numFmtId="0" fontId="17" fillId="2" borderId="8" xfId="4" applyFont="1" applyFill="1" applyBorder="1"/>
    <xf numFmtId="43" fontId="17" fillId="2" borderId="4" xfId="5" applyNumberFormat="1" applyFont="1" applyFill="1" applyBorder="1"/>
    <xf numFmtId="165" fontId="17" fillId="2" borderId="15" xfId="6" applyNumberFormat="1" applyFont="1" applyFill="1" applyBorder="1"/>
    <xf numFmtId="165" fontId="17" fillId="2" borderId="15" xfId="4" applyNumberFormat="1" applyFont="1" applyFill="1" applyBorder="1"/>
    <xf numFmtId="0" fontId="11" fillId="2" borderId="10" xfId="4" applyFont="1" applyFill="1" applyBorder="1" applyAlignment="1">
      <alignment horizontal="left"/>
    </xf>
    <xf numFmtId="0" fontId="11" fillId="2" borderId="5" xfId="4" applyFont="1" applyFill="1" applyBorder="1" applyAlignment="1">
      <alignment horizontal="left"/>
    </xf>
    <xf numFmtId="0" fontId="26" fillId="0" borderId="0" xfId="4" applyFill="1"/>
    <xf numFmtId="43" fontId="26" fillId="0" borderId="0" xfId="4" applyNumberFormat="1" applyFill="1"/>
    <xf numFmtId="0" fontId="27" fillId="0" borderId="0" xfId="4" applyFont="1" applyFill="1"/>
    <xf numFmtId="43" fontId="0" fillId="0" borderId="0" xfId="5" applyFont="1" applyFill="1"/>
    <xf numFmtId="0" fontId="26" fillId="0" borderId="0" xfId="4" applyFill="1" applyBorder="1"/>
    <xf numFmtId="0" fontId="27" fillId="0" borderId="0" xfId="4" applyFont="1" applyFill="1" applyBorder="1"/>
    <xf numFmtId="0" fontId="17" fillId="0" borderId="0" xfId="4" applyFont="1" applyFill="1" applyBorder="1"/>
    <xf numFmtId="0" fontId="26" fillId="0" borderId="0" xfId="4" applyFill="1" applyBorder="1" applyAlignment="1">
      <alignment horizontal="centerContinuous"/>
    </xf>
    <xf numFmtId="0" fontId="28" fillId="0" borderId="0" xfId="4" applyFont="1" applyFill="1" applyAlignment="1">
      <alignment horizontal="right"/>
    </xf>
    <xf numFmtId="49" fontId="23" fillId="0" borderId="8" xfId="0" applyNumberFormat="1" applyFont="1" applyBorder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44" fontId="2" fillId="0" borderId="0" xfId="2" applyFont="1" applyFill="1" applyBorder="1"/>
    <xf numFmtId="44" fontId="2" fillId="0" borderId="0" xfId="0" applyNumberFormat="1" applyFont="1" applyFill="1" applyBorder="1"/>
    <xf numFmtId="49" fontId="0" fillId="2" borderId="8" xfId="0" applyNumberFormat="1" applyFill="1" applyBorder="1"/>
    <xf numFmtId="43" fontId="22" fillId="2" borderId="16" xfId="1" applyFont="1" applyFill="1" applyBorder="1" applyAlignment="1">
      <alignment horizontal="left"/>
    </xf>
    <xf numFmtId="43" fontId="22" fillId="0" borderId="4" xfId="1" applyFont="1" applyFill="1" applyBorder="1" applyAlignment="1">
      <alignment horizontal="right"/>
    </xf>
    <xf numFmtId="166" fontId="0" fillId="0" borderId="0" xfId="0" applyNumberFormat="1" applyFill="1"/>
    <xf numFmtId="0" fontId="31" fillId="0" borderId="0" xfId="4" applyFont="1" applyFill="1" applyBorder="1"/>
    <xf numFmtId="9" fontId="11" fillId="0" borderId="0" xfId="6" applyFont="1" applyFill="1" applyBorder="1"/>
    <xf numFmtId="0" fontId="32" fillId="0" borderId="0" xfId="4" applyFont="1" applyFill="1" applyAlignment="1">
      <alignment horizontal="center" vertical="center"/>
    </xf>
    <xf numFmtId="43" fontId="21" fillId="2" borderId="16" xfId="1" applyFont="1" applyFill="1" applyBorder="1" applyAlignment="1">
      <alignment horizontal="center"/>
    </xf>
    <xf numFmtId="0" fontId="36" fillId="2" borderId="11" xfId="0" applyFont="1" applyFill="1" applyBorder="1"/>
    <xf numFmtId="43" fontId="0" fillId="0" borderId="0" xfId="0" applyNumberFormat="1" applyFill="1" applyBorder="1"/>
    <xf numFmtId="0" fontId="0" fillId="3" borderId="14" xfId="0" applyFill="1" applyBorder="1"/>
    <xf numFmtId="0" fontId="0" fillId="3" borderId="7" xfId="0" applyFill="1" applyBorder="1"/>
    <xf numFmtId="43" fontId="0" fillId="0" borderId="0" xfId="0" applyNumberFormat="1"/>
    <xf numFmtId="0" fontId="17" fillId="3" borderId="1" xfId="4" applyFont="1" applyFill="1" applyBorder="1"/>
    <xf numFmtId="43" fontId="11" fillId="0" borderId="11" xfId="7" applyNumberFormat="1" applyFont="1" applyFill="1" applyBorder="1"/>
    <xf numFmtId="0" fontId="30" fillId="0" borderId="0" xfId="4" applyFont="1" applyFill="1" applyBorder="1"/>
    <xf numFmtId="0" fontId="26" fillId="0" borderId="0" xfId="4" applyFill="1" applyAlignment="1">
      <alignment horizontal="centerContinuous"/>
    </xf>
    <xf numFmtId="165" fontId="15" fillId="2" borderId="7" xfId="3" applyNumberFormat="1" applyFont="1" applyFill="1" applyBorder="1"/>
    <xf numFmtId="165" fontId="18" fillId="2" borderId="7" xfId="3" applyNumberFormat="1" applyFont="1" applyFill="1" applyBorder="1"/>
    <xf numFmtId="165" fontId="18" fillId="2" borderId="7" xfId="3" applyNumberFormat="1" applyFont="1" applyFill="1" applyBorder="1" applyAlignment="1">
      <alignment horizontal="right"/>
    </xf>
    <xf numFmtId="165" fontId="17" fillId="2" borderId="7" xfId="3" applyNumberFormat="1" applyFont="1" applyFill="1" applyBorder="1"/>
    <xf numFmtId="165" fontId="11" fillId="2" borderId="7" xfId="3" applyNumberFormat="1" applyFont="1" applyFill="1" applyBorder="1"/>
    <xf numFmtId="0" fontId="9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quotePrefix="1" applyFont="1" applyFill="1" applyAlignment="1">
      <alignment horizontal="right" vertical="center"/>
    </xf>
    <xf numFmtId="165" fontId="0" fillId="0" borderId="0" xfId="3" applyNumberFormat="1" applyFont="1"/>
    <xf numFmtId="0" fontId="0" fillId="4" borderId="12" xfId="0" applyFill="1" applyBorder="1"/>
    <xf numFmtId="0" fontId="0" fillId="4" borderId="13" xfId="0" applyFill="1" applyBorder="1"/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4" xfId="0" applyFill="1" applyBorder="1"/>
    <xf numFmtId="0" fontId="0" fillId="5" borderId="0" xfId="0" applyFill="1" applyBorder="1"/>
    <xf numFmtId="0" fontId="0" fillId="5" borderId="6" xfId="0" applyFill="1" applyBorder="1" applyAlignment="1">
      <alignment horizontal="center"/>
    </xf>
    <xf numFmtId="164" fontId="7" fillId="5" borderId="0" xfId="0" applyNumberFormat="1" applyFont="1" applyFill="1" applyBorder="1"/>
    <xf numFmtId="165" fontId="7" fillId="5" borderId="7" xfId="3" applyNumberFormat="1" applyFont="1" applyFill="1" applyBorder="1"/>
    <xf numFmtId="0" fontId="6" fillId="5" borderId="4" xfId="0" applyFont="1" applyFill="1" applyBorder="1" applyAlignment="1">
      <alignment horizontal="left" indent="2"/>
    </xf>
    <xf numFmtId="164" fontId="8" fillId="5" borderId="0" xfId="1" applyNumberFormat="1" applyFont="1" applyFill="1" applyBorder="1"/>
    <xf numFmtId="164" fontId="6" fillId="5" borderId="0" xfId="1" applyNumberFormat="1" applyFont="1" applyFill="1" applyBorder="1"/>
    <xf numFmtId="165" fontId="6" fillId="5" borderId="7" xfId="3" applyNumberFormat="1" applyFont="1" applyFill="1" applyBorder="1"/>
    <xf numFmtId="164" fontId="0" fillId="2" borderId="0" xfId="0" applyNumberFormat="1" applyFill="1"/>
    <xf numFmtId="0" fontId="9" fillId="2" borderId="0" xfId="0" applyFont="1" applyFill="1"/>
    <xf numFmtId="0" fontId="6" fillId="5" borderId="1" xfId="0" applyFont="1" applyFill="1" applyBorder="1" applyAlignment="1">
      <alignment horizontal="left" indent="2"/>
    </xf>
    <xf numFmtId="0" fontId="0" fillId="5" borderId="2" xfId="0" applyFill="1" applyBorder="1"/>
    <xf numFmtId="164" fontId="8" fillId="5" borderId="2" xfId="1" applyNumberFormat="1" applyFont="1" applyFill="1" applyBorder="1"/>
    <xf numFmtId="165" fontId="6" fillId="5" borderId="3" xfId="3" applyNumberFormat="1" applyFont="1" applyFill="1" applyBorder="1"/>
    <xf numFmtId="166" fontId="0" fillId="2" borderId="0" xfId="0" applyNumberFormat="1" applyFill="1"/>
    <xf numFmtId="0" fontId="10" fillId="2" borderId="8" xfId="0" applyFont="1" applyFill="1" applyBorder="1" applyAlignment="1">
      <alignment horizontal="center"/>
    </xf>
    <xf numFmtId="0" fontId="10" fillId="2" borderId="9" xfId="0" quotePrefix="1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43" fontId="10" fillId="2" borderId="11" xfId="1" applyFont="1" applyFill="1" applyBorder="1"/>
    <xf numFmtId="43" fontId="10" fillId="2" borderId="4" xfId="1" applyFont="1" applyFill="1" applyBorder="1" applyAlignment="1">
      <alignment wrapText="1"/>
    </xf>
    <xf numFmtId="0" fontId="10" fillId="2" borderId="10" xfId="0" applyFont="1" applyFill="1" applyBorder="1"/>
    <xf numFmtId="0" fontId="2" fillId="2" borderId="0" xfId="0" applyFont="1" applyFill="1"/>
    <xf numFmtId="0" fontId="0" fillId="2" borderId="0" xfId="0" applyFill="1" applyAlignment="1">
      <alignment wrapText="1"/>
    </xf>
    <xf numFmtId="0" fontId="9" fillId="2" borderId="0" xfId="0" applyFont="1" applyFill="1" applyBorder="1"/>
    <xf numFmtId="0" fontId="10" fillId="3" borderId="13" xfId="0" applyFont="1" applyFill="1" applyBorder="1" applyAlignment="1">
      <alignment wrapText="1"/>
    </xf>
    <xf numFmtId="0" fontId="10" fillId="3" borderId="14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49" fontId="12" fillId="2" borderId="0" xfId="1" applyNumberFormat="1" applyFont="1" applyFill="1" applyBorder="1" applyAlignment="1">
      <alignment horizontal="right"/>
    </xf>
    <xf numFmtId="49" fontId="22" fillId="2" borderId="13" xfId="1" applyNumberFormat="1" applyFont="1" applyFill="1" applyBorder="1" applyAlignment="1">
      <alignment horizontal="right"/>
    </xf>
    <xf numFmtId="49" fontId="22" fillId="2" borderId="8" xfId="1" applyNumberFormat="1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3" fontId="12" fillId="2" borderId="0" xfId="1" applyFont="1" applyFill="1" applyBorder="1" applyAlignment="1">
      <alignment horizontal="right"/>
    </xf>
    <xf numFmtId="43" fontId="22" fillId="2" borderId="22" xfId="1" applyFont="1" applyFill="1" applyBorder="1" applyAlignment="1">
      <alignment horizontal="right"/>
    </xf>
    <xf numFmtId="43" fontId="22" fillId="2" borderId="17" xfId="1" applyFont="1" applyFill="1" applyBorder="1" applyAlignment="1">
      <alignment horizontal="right"/>
    </xf>
    <xf numFmtId="43" fontId="22" fillId="2" borderId="16" xfId="1" applyFont="1" applyFill="1" applyBorder="1" applyAlignment="1">
      <alignment horizontal="right"/>
    </xf>
    <xf numFmtId="43" fontId="16" fillId="2" borderId="17" xfId="1" applyFont="1" applyFill="1" applyBorder="1" applyAlignment="1">
      <alignment horizontal="right"/>
    </xf>
    <xf numFmtId="43" fontId="16" fillId="2" borderId="0" xfId="1" applyFont="1" applyFill="1" applyBorder="1" applyAlignment="1">
      <alignment horizontal="right"/>
    </xf>
    <xf numFmtId="49" fontId="9" fillId="2" borderId="0" xfId="0" applyNumberFormat="1" applyFont="1" applyFill="1" applyBorder="1"/>
    <xf numFmtId="0" fontId="17" fillId="2" borderId="4" xfId="0" applyFont="1" applyFill="1" applyBorder="1" applyAlignment="1">
      <alignment wrapText="1"/>
    </xf>
    <xf numFmtId="43" fontId="22" fillId="2" borderId="15" xfId="1" applyFont="1" applyFill="1" applyBorder="1"/>
    <xf numFmtId="10" fontId="19" fillId="2" borderId="18" xfId="3" applyNumberFormat="1" applyFont="1" applyFill="1" applyBorder="1"/>
    <xf numFmtId="165" fontId="19" fillId="2" borderId="0" xfId="3" applyNumberFormat="1" applyFont="1" applyFill="1" applyBorder="1"/>
    <xf numFmtId="10" fontId="19" fillId="2" borderId="15" xfId="3" applyNumberFormat="1" applyFont="1" applyFill="1" applyBorder="1"/>
    <xf numFmtId="43" fontId="18" fillId="2" borderId="15" xfId="1" applyFont="1" applyFill="1" applyBorder="1"/>
    <xf numFmtId="165" fontId="37" fillId="2" borderId="18" xfId="3" applyNumberFormat="1" applyFont="1" applyFill="1" applyBorder="1"/>
    <xf numFmtId="165" fontId="37" fillId="2" borderId="15" xfId="3" applyNumberFormat="1" applyFont="1" applyFill="1" applyBorder="1"/>
    <xf numFmtId="10" fontId="38" fillId="2" borderId="15" xfId="3" applyNumberFormat="1" applyFont="1" applyFill="1" applyBorder="1"/>
    <xf numFmtId="10" fontId="19" fillId="2" borderId="9" xfId="3" applyNumberFormat="1" applyFont="1" applyFill="1" applyBorder="1" applyAlignment="1">
      <alignment vertical="center"/>
    </xf>
    <xf numFmtId="165" fontId="19" fillId="2" borderId="0" xfId="3" applyNumberFormat="1" applyFont="1" applyFill="1" applyBorder="1" applyAlignment="1">
      <alignment vertical="center"/>
    </xf>
    <xf numFmtId="43" fontId="17" fillId="2" borderId="15" xfId="1" applyFont="1" applyFill="1" applyBorder="1"/>
    <xf numFmtId="43" fontId="22" fillId="2" borderId="21" xfId="1" applyFont="1" applyFill="1" applyBorder="1"/>
    <xf numFmtId="43" fontId="22" fillId="2" borderId="11" xfId="1" applyFont="1" applyFill="1" applyBorder="1"/>
    <xf numFmtId="10" fontId="19" fillId="2" borderId="9" xfId="3" applyNumberFormat="1" applyFont="1" applyFill="1" applyBorder="1"/>
    <xf numFmtId="43" fontId="18" fillId="2" borderId="9" xfId="1" applyFont="1" applyFill="1" applyBorder="1" applyAlignment="1">
      <alignment vertical="center"/>
    </xf>
    <xf numFmtId="165" fontId="37" fillId="2" borderId="9" xfId="3" applyNumberFormat="1" applyFont="1" applyFill="1" applyBorder="1" applyAlignment="1">
      <alignment vertical="center"/>
    </xf>
    <xf numFmtId="43" fontId="22" fillId="2" borderId="23" xfId="1" applyFont="1" applyFill="1" applyBorder="1"/>
    <xf numFmtId="43" fontId="22" fillId="2" borderId="0" xfId="1" applyFont="1" applyFill="1" applyBorder="1"/>
    <xf numFmtId="43" fontId="22" fillId="2" borderId="19" xfId="1" applyFont="1" applyFill="1" applyBorder="1"/>
    <xf numFmtId="165" fontId="40" fillId="2" borderId="9" xfId="3" applyNumberFormat="1" applyFont="1" applyFill="1" applyBorder="1"/>
    <xf numFmtId="0" fontId="20" fillId="2" borderId="11" xfId="0" applyFont="1" applyFill="1" applyBorder="1"/>
    <xf numFmtId="43" fontId="15" fillId="2" borderId="11" xfId="1" applyFont="1" applyFill="1" applyBorder="1"/>
    <xf numFmtId="165" fontId="37" fillId="2" borderId="9" xfId="3" applyNumberFormat="1" applyFont="1" applyFill="1" applyBorder="1"/>
    <xf numFmtId="43" fontId="21" fillId="2" borderId="11" xfId="1" applyFont="1" applyFill="1" applyBorder="1"/>
    <xf numFmtId="43" fontId="15" fillId="2" borderId="15" xfId="1" applyFont="1" applyFill="1" applyBorder="1"/>
    <xf numFmtId="0" fontId="0" fillId="2" borderId="0" xfId="0" applyFill="1" applyBorder="1"/>
    <xf numFmtId="0" fontId="22" fillId="2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22" fillId="2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43" fontId="10" fillId="0" borderId="0" xfId="1" applyFont="1" applyFill="1" applyBorder="1"/>
    <xf numFmtId="43" fontId="10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/>
    <xf numFmtId="165" fontId="38" fillId="0" borderId="0" xfId="3" applyNumberFormat="1" applyFont="1" applyFill="1" applyBorder="1"/>
    <xf numFmtId="49" fontId="12" fillId="2" borderId="17" xfId="1" applyNumberFormat="1" applyFont="1" applyFill="1" applyBorder="1" applyAlignment="1">
      <alignment horizontal="center"/>
    </xf>
    <xf numFmtId="43" fontId="18" fillId="2" borderId="18" xfId="1" applyFont="1" applyFill="1" applyBorder="1"/>
    <xf numFmtId="170" fontId="0" fillId="2" borderId="0" xfId="0" applyNumberFormat="1" applyFill="1"/>
    <xf numFmtId="43" fontId="17" fillId="2" borderId="9" xfId="1" applyFont="1" applyFill="1" applyBorder="1" applyAlignment="1">
      <alignment vertical="center"/>
    </xf>
    <xf numFmtId="43" fontId="11" fillId="2" borderId="11" xfId="1" applyFont="1" applyFill="1" applyBorder="1"/>
    <xf numFmtId="43" fontId="11" fillId="2" borderId="15" xfId="1" applyFont="1" applyFill="1" applyBorder="1"/>
    <xf numFmtId="43" fontId="20" fillId="2" borderId="11" xfId="1" applyNumberFormat="1" applyFont="1" applyFill="1" applyBorder="1"/>
    <xf numFmtId="0" fontId="15" fillId="2" borderId="4" xfId="0" applyFont="1" applyFill="1" applyBorder="1" applyAlignment="1">
      <alignment wrapText="1"/>
    </xf>
    <xf numFmtId="0" fontId="42" fillId="2" borderId="0" xfId="0" applyFont="1" applyFill="1" applyBorder="1"/>
    <xf numFmtId="0" fontId="43" fillId="2" borderId="0" xfId="0" applyFont="1" applyFill="1" applyBorder="1"/>
    <xf numFmtId="0" fontId="43" fillId="2" borderId="7" xfId="0" applyFont="1" applyFill="1" applyBorder="1"/>
    <xf numFmtId="0" fontId="2" fillId="2" borderId="2" xfId="0" applyFont="1" applyFill="1" applyBorder="1"/>
    <xf numFmtId="43" fontId="22" fillId="2" borderId="0" xfId="1" applyFont="1" applyFill="1" applyBorder="1" applyAlignment="1">
      <alignment horizontal="center"/>
    </xf>
    <xf numFmtId="43" fontId="25" fillId="2" borderId="15" xfId="1" applyFont="1" applyFill="1" applyBorder="1"/>
    <xf numFmtId="43" fontId="23" fillId="2" borderId="15" xfId="1" applyFont="1" applyFill="1" applyBorder="1"/>
    <xf numFmtId="49" fontId="11" fillId="2" borderId="8" xfId="1" applyNumberFormat="1" applyFont="1" applyFill="1" applyBorder="1" applyAlignment="1">
      <alignment horizontal="center"/>
    </xf>
    <xf numFmtId="43" fontId="11" fillId="2" borderId="17" xfId="1" applyFont="1" applyFill="1" applyBorder="1" applyAlignment="1">
      <alignment horizontal="center"/>
    </xf>
    <xf numFmtId="43" fontId="15" fillId="2" borderId="17" xfId="1" applyFont="1" applyFill="1" applyBorder="1" applyAlignment="1">
      <alignment horizontal="center"/>
    </xf>
    <xf numFmtId="49" fontId="22" fillId="2" borderId="12" xfId="1" applyNumberFormat="1" applyFont="1" applyFill="1" applyBorder="1" applyAlignment="1">
      <alignment horizontal="right"/>
    </xf>
    <xf numFmtId="0" fontId="27" fillId="2" borderId="0" xfId="4" applyFont="1" applyFill="1"/>
    <xf numFmtId="0" fontId="11" fillId="2" borderId="9" xfId="4" applyFont="1" applyFill="1" applyBorder="1" applyAlignment="1">
      <alignment horizontal="center"/>
    </xf>
    <xf numFmtId="0" fontId="45" fillId="2" borderId="15" xfId="4" applyFont="1" applyFill="1" applyBorder="1"/>
    <xf numFmtId="165" fontId="17" fillId="2" borderId="11" xfId="6" applyNumberFormat="1" applyFont="1" applyFill="1" applyBorder="1"/>
    <xf numFmtId="0" fontId="11" fillId="3" borderId="2" xfId="4" applyFont="1" applyFill="1" applyBorder="1" applyAlignment="1"/>
    <xf numFmtId="0" fontId="29" fillId="0" borderId="11" xfId="4" applyFont="1" applyBorder="1" applyAlignment="1">
      <alignment horizontal="center"/>
    </xf>
    <xf numFmtId="43" fontId="17" fillId="2" borderId="4" xfId="8" applyNumberFormat="1" applyFont="1" applyFill="1" applyBorder="1"/>
    <xf numFmtId="165" fontId="17" fillId="2" borderId="15" xfId="9" applyNumberFormat="1" applyFont="1" applyFill="1" applyBorder="1"/>
    <xf numFmtId="165" fontId="17" fillId="2" borderId="15" xfId="9" applyNumberFormat="1" applyFont="1" applyFill="1" applyBorder="1" applyAlignment="1">
      <alignment horizontal="right"/>
    </xf>
    <xf numFmtId="165" fontId="39" fillId="2" borderId="15" xfId="4" applyNumberFormat="1" applyFont="1" applyFill="1" applyBorder="1"/>
    <xf numFmtId="43" fontId="11" fillId="0" borderId="11" xfId="10" applyNumberFormat="1" applyFont="1" applyFill="1" applyBorder="1"/>
    <xf numFmtId="0" fontId="36" fillId="0" borderId="10" xfId="4" applyFont="1" applyFill="1" applyBorder="1" applyAlignment="1">
      <alignment horizontal="left"/>
    </xf>
    <xf numFmtId="0" fontId="36" fillId="0" borderId="5" xfId="4" applyFont="1" applyFill="1" applyBorder="1" applyAlignment="1">
      <alignment horizontal="left"/>
    </xf>
    <xf numFmtId="165" fontId="17" fillId="0" borderId="11" xfId="9" applyNumberFormat="1" applyFont="1" applyFill="1" applyBorder="1"/>
    <xf numFmtId="43" fontId="0" fillId="0" borderId="0" xfId="8" applyFont="1" applyFill="1"/>
    <xf numFmtId="9" fontId="11" fillId="0" borderId="0" xfId="9" applyFont="1" applyFill="1" applyBorder="1"/>
    <xf numFmtId="0" fontId="46" fillId="0" borderId="0" xfId="4" applyFont="1" applyFill="1" applyBorder="1"/>
    <xf numFmtId="43" fontId="30" fillId="0" borderId="0" xfId="8" applyFont="1" applyFill="1" applyBorder="1"/>
    <xf numFmtId="0" fontId="26" fillId="0" borderId="4" xfId="4" applyFill="1" applyBorder="1"/>
    <xf numFmtId="2" fontId="26" fillId="0" borderId="0" xfId="4" applyNumberFormat="1" applyFill="1"/>
    <xf numFmtId="0" fontId="44" fillId="0" borderId="0" xfId="4" applyNumberFormat="1" applyFont="1" applyFill="1" applyAlignment="1">
      <alignment horizontal="right"/>
    </xf>
    <xf numFmtId="0" fontId="20" fillId="2" borderId="0" xfId="0" applyFont="1" applyFill="1" applyBorder="1" applyAlignment="1">
      <alignment horizontal="center" vertical="top" wrapText="1"/>
    </xf>
    <xf numFmtId="49" fontId="15" fillId="2" borderId="0" xfId="1" applyNumberFormat="1" applyFont="1" applyFill="1" applyBorder="1" applyAlignment="1">
      <alignment horizontal="center"/>
    </xf>
    <xf numFmtId="43" fontId="15" fillId="2" borderId="16" xfId="1" applyFont="1" applyFill="1" applyBorder="1" applyAlignment="1">
      <alignment horizontal="left"/>
    </xf>
    <xf numFmtId="43" fontId="22" fillId="2" borderId="25" xfId="1" applyFont="1" applyFill="1" applyBorder="1" applyAlignment="1">
      <alignment horizontal="center"/>
    </xf>
    <xf numFmtId="0" fontId="11" fillId="2" borderId="15" xfId="0" applyFont="1" applyFill="1" applyBorder="1"/>
    <xf numFmtId="165" fontId="15" fillId="2" borderId="0" xfId="3" applyNumberFormat="1" applyFont="1" applyFill="1" applyBorder="1"/>
    <xf numFmtId="0" fontId="11" fillId="2" borderId="15" xfId="0" applyFont="1" applyFill="1" applyBorder="1" applyAlignment="1">
      <alignment horizontal="left" indent="1"/>
    </xf>
    <xf numFmtId="0" fontId="17" fillId="2" borderId="15" xfId="0" applyFont="1" applyFill="1" applyBorder="1" applyAlignment="1">
      <alignment horizontal="left" indent="2"/>
    </xf>
    <xf numFmtId="165" fontId="18" fillId="2" borderId="0" xfId="3" applyNumberFormat="1" applyFont="1" applyFill="1" applyBorder="1"/>
    <xf numFmtId="165" fontId="17" fillId="2" borderId="0" xfId="3" applyNumberFormat="1" applyFont="1" applyFill="1" applyBorder="1"/>
    <xf numFmtId="0" fontId="17" fillId="2" borderId="15" xfId="0" applyFont="1" applyFill="1" applyBorder="1" applyAlignment="1">
      <alignment horizontal="left" indent="3"/>
    </xf>
    <xf numFmtId="0" fontId="11" fillId="2" borderId="15" xfId="0" applyFont="1" applyFill="1" applyBorder="1" applyAlignment="1">
      <alignment horizontal="left" vertical="center" wrapText="1"/>
    </xf>
    <xf numFmtId="165" fontId="11" fillId="2" borderId="0" xfId="3" applyNumberFormat="1" applyFont="1" applyFill="1" applyBorder="1"/>
    <xf numFmtId="0" fontId="17" fillId="2" borderId="15" xfId="0" applyFont="1" applyFill="1" applyBorder="1" applyAlignment="1">
      <alignment horizontal="left" indent="4"/>
    </xf>
    <xf numFmtId="0" fontId="17" fillId="2" borderId="15" xfId="0" applyFont="1" applyFill="1" applyBorder="1"/>
    <xf numFmtId="0" fontId="11" fillId="0" borderId="15" xfId="0" applyFont="1" applyFill="1" applyBorder="1"/>
    <xf numFmtId="0" fontId="20" fillId="0" borderId="11" xfId="0" applyFont="1" applyFill="1" applyBorder="1"/>
    <xf numFmtId="165" fontId="20" fillId="2" borderId="6" xfId="3" applyNumberFormat="1" applyFont="1" applyFill="1" applyBorder="1"/>
    <xf numFmtId="165" fontId="33" fillId="2" borderId="0" xfId="3" applyNumberFormat="1" applyFont="1" applyFill="1" applyBorder="1"/>
    <xf numFmtId="43" fontId="11" fillId="2" borderId="18" xfId="1" applyFont="1" applyFill="1" applyBorder="1"/>
    <xf numFmtId="43" fontId="11" fillId="2" borderId="9" xfId="1" applyFont="1" applyFill="1" applyBorder="1"/>
    <xf numFmtId="4" fontId="20" fillId="2" borderId="11" xfId="1" applyNumberFormat="1" applyFont="1" applyFill="1" applyBorder="1"/>
    <xf numFmtId="49" fontId="15" fillId="2" borderId="26" xfId="1" applyNumberFormat="1" applyFont="1" applyFill="1" applyBorder="1" applyAlignment="1">
      <alignment horizontal="center"/>
    </xf>
    <xf numFmtId="43" fontId="15" fillId="2" borderId="18" xfId="1" applyFont="1" applyFill="1" applyBorder="1"/>
    <xf numFmtId="43" fontId="15" fillId="2" borderId="9" xfId="1" applyFont="1" applyFill="1" applyBorder="1"/>
    <xf numFmtId="4" fontId="13" fillId="2" borderId="11" xfId="1" applyNumberFormat="1" applyFont="1" applyFill="1" applyBorder="1"/>
    <xf numFmtId="49" fontId="23" fillId="0" borderId="12" xfId="0" applyNumberFormat="1" applyFont="1" applyBorder="1"/>
    <xf numFmtId="49" fontId="15" fillId="2" borderId="8" xfId="1" applyNumberFormat="1" applyFont="1" applyFill="1" applyBorder="1" applyAlignment="1">
      <alignment horizontal="center"/>
    </xf>
    <xf numFmtId="49" fontId="15" fillId="2" borderId="26" xfId="1" applyNumberFormat="1" applyFont="1" applyFill="1" applyBorder="1" applyAlignment="1">
      <alignment horizontal="right"/>
    </xf>
    <xf numFmtId="49" fontId="15" fillId="2" borderId="15" xfId="1" applyNumberFormat="1" applyFont="1" applyFill="1" applyBorder="1" applyAlignment="1">
      <alignment horizontal="center"/>
    </xf>
    <xf numFmtId="165" fontId="16" fillId="2" borderId="7" xfId="3" applyNumberFormat="1" applyFont="1" applyFill="1" applyBorder="1" applyAlignment="1">
      <alignment horizontal="right"/>
    </xf>
    <xf numFmtId="169" fontId="0" fillId="0" borderId="0" xfId="0" applyNumberFormat="1" applyFill="1"/>
    <xf numFmtId="1" fontId="0" fillId="0" borderId="0" xfId="3" applyNumberFormat="1" applyFont="1" applyFill="1"/>
    <xf numFmtId="165" fontId="41" fillId="2" borderId="7" xfId="3" applyNumberFormat="1" applyFont="1" applyFill="1" applyBorder="1" applyAlignment="1">
      <alignment horizontal="right"/>
    </xf>
    <xf numFmtId="169" fontId="0" fillId="0" borderId="0" xfId="1" applyNumberFormat="1" applyFont="1" applyFill="1"/>
    <xf numFmtId="165" fontId="41" fillId="2" borderId="7" xfId="3" applyNumberFormat="1" applyFont="1" applyFill="1" applyBorder="1"/>
    <xf numFmtId="165" fontId="47" fillId="2" borderId="7" xfId="3" applyNumberFormat="1" applyFont="1" applyFill="1" applyBorder="1" applyAlignment="1">
      <alignment horizontal="right"/>
    </xf>
    <xf numFmtId="165" fontId="47" fillId="2" borderId="7" xfId="3" applyNumberFormat="1" applyFont="1" applyFill="1" applyBorder="1"/>
    <xf numFmtId="165" fontId="48" fillId="2" borderId="7" xfId="3" applyNumberFormat="1" applyFont="1" applyFill="1" applyBorder="1" applyAlignment="1">
      <alignment horizontal="right"/>
    </xf>
    <xf numFmtId="0" fontId="17" fillId="2" borderId="15" xfId="0" applyFont="1" applyFill="1" applyBorder="1" applyAlignment="1">
      <alignment horizontal="left" indent="1"/>
    </xf>
    <xf numFmtId="166" fontId="0" fillId="0" borderId="0" xfId="3" applyNumberFormat="1" applyFont="1" applyFill="1"/>
    <xf numFmtId="0" fontId="11" fillId="0" borderId="11" xfId="0" applyFont="1" applyFill="1" applyBorder="1"/>
    <xf numFmtId="165" fontId="48" fillId="2" borderId="6" xfId="3" applyNumberFormat="1" applyFont="1" applyFill="1" applyBorder="1" applyAlignment="1">
      <alignment horizontal="right"/>
    </xf>
    <xf numFmtId="2" fontId="0" fillId="0" borderId="0" xfId="3" applyNumberFormat="1" applyFont="1" applyFill="1"/>
    <xf numFmtId="166" fontId="0" fillId="0" borderId="0" xfId="0" applyNumberFormat="1"/>
    <xf numFmtId="2" fontId="3" fillId="0" borderId="0" xfId="0" applyNumberFormat="1" applyFont="1"/>
    <xf numFmtId="168" fontId="0" fillId="2" borderId="0" xfId="0" applyNumberFormat="1" applyFill="1"/>
    <xf numFmtId="165" fontId="0" fillId="0" borderId="0" xfId="3" applyNumberFormat="1" applyFont="1" applyFill="1"/>
    <xf numFmtId="49" fontId="0" fillId="2" borderId="0" xfId="0" applyNumberFormat="1" applyFill="1"/>
    <xf numFmtId="0" fontId="0" fillId="6" borderId="0" xfId="0" applyFill="1"/>
    <xf numFmtId="49" fontId="0" fillId="2" borderId="7" xfId="0" applyNumberFormat="1" applyFill="1" applyBorder="1"/>
    <xf numFmtId="49" fontId="0" fillId="2" borderId="2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49" fillId="2" borderId="18" xfId="1" applyNumberFormat="1" applyFont="1" applyFill="1" applyBorder="1" applyAlignment="1">
      <alignment horizontal="left"/>
    </xf>
    <xf numFmtId="0" fontId="17" fillId="2" borderId="4" xfId="0" applyFont="1" applyFill="1" applyBorder="1" applyAlignment="1">
      <alignment horizontal="left" wrapText="1"/>
    </xf>
    <xf numFmtId="49" fontId="49" fillId="2" borderId="4" xfId="1" applyNumberFormat="1" applyFont="1" applyFill="1" applyBorder="1" applyAlignment="1">
      <alignment horizontal="left"/>
    </xf>
    <xf numFmtId="0" fontId="17" fillId="2" borderId="16" xfId="0" applyFont="1" applyFill="1" applyBorder="1" applyAlignment="1">
      <alignment horizontal="left" wrapText="1"/>
    </xf>
    <xf numFmtId="165" fontId="18" fillId="2" borderId="15" xfId="3" applyNumberFormat="1" applyFont="1" applyFill="1" applyBorder="1" applyAlignment="1">
      <alignment horizontal="right"/>
    </xf>
    <xf numFmtId="0" fontId="20" fillId="2" borderId="10" xfId="0" applyFont="1" applyFill="1" applyBorder="1"/>
    <xf numFmtId="0" fontId="0" fillId="2" borderId="8" xfId="0" applyFill="1" applyBorder="1"/>
    <xf numFmtId="17" fontId="3" fillId="2" borderId="16" xfId="0" applyNumberFormat="1" applyFont="1" applyFill="1" applyBorder="1" applyAlignment="1">
      <alignment horizontal="right"/>
    </xf>
    <xf numFmtId="0" fontId="17" fillId="2" borderId="15" xfId="0" applyFont="1" applyFill="1" applyBorder="1" applyAlignment="1">
      <alignment wrapText="1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left" wrapText="1"/>
    </xf>
    <xf numFmtId="0" fontId="50" fillId="2" borderId="15" xfId="0" applyFont="1" applyFill="1" applyBorder="1"/>
    <xf numFmtId="0" fontId="35" fillId="0" borderId="11" xfId="0" applyFont="1" applyFill="1" applyBorder="1"/>
    <xf numFmtId="49" fontId="11" fillId="2" borderId="12" xfId="1" applyNumberFormat="1" applyFont="1" applyFill="1" applyBorder="1" applyAlignment="1">
      <alignment horizontal="right"/>
    </xf>
    <xf numFmtId="49" fontId="15" fillId="2" borderId="8" xfId="1" applyNumberFormat="1" applyFont="1" applyFill="1" applyBorder="1" applyAlignment="1">
      <alignment horizontal="right"/>
    </xf>
    <xf numFmtId="43" fontId="13" fillId="2" borderId="17" xfId="1" applyFont="1" applyFill="1" applyBorder="1" applyAlignment="1">
      <alignment horizontal="right"/>
    </xf>
    <xf numFmtId="43" fontId="15" fillId="2" borderId="17" xfId="1" applyFont="1" applyFill="1" applyBorder="1" applyAlignment="1">
      <alignment horizontal="right"/>
    </xf>
    <xf numFmtId="43" fontId="11" fillId="2" borderId="4" xfId="1" applyFont="1" applyFill="1" applyBorder="1" applyAlignment="1">
      <alignment horizontal="right"/>
    </xf>
    <xf numFmtId="43" fontId="15" fillId="2" borderId="15" xfId="1" applyFont="1" applyFill="1" applyBorder="1" applyAlignment="1">
      <alignment horizontal="right"/>
    </xf>
    <xf numFmtId="43" fontId="51" fillId="2" borderId="15" xfId="1" applyFont="1" applyFill="1" applyBorder="1" applyAlignment="1">
      <alignment horizontal="right"/>
    </xf>
    <xf numFmtId="43" fontId="11" fillId="2" borderId="15" xfId="1" applyNumberFormat="1" applyFont="1" applyFill="1" applyBorder="1" applyAlignment="1">
      <alignment horizontal="right"/>
    </xf>
    <xf numFmtId="43" fontId="15" fillId="2" borderId="15" xfId="1" applyNumberFormat="1" applyFont="1" applyFill="1" applyBorder="1" applyAlignment="1">
      <alignment horizontal="right"/>
    </xf>
    <xf numFmtId="43" fontId="17" fillId="2" borderId="15" xfId="1" applyNumberFormat="1" applyFont="1" applyFill="1" applyBorder="1" applyAlignment="1">
      <alignment horizontal="right"/>
    </xf>
    <xf numFmtId="43" fontId="11" fillId="2" borderId="17" xfId="1" applyNumberFormat="1" applyFont="1" applyFill="1" applyBorder="1" applyAlignment="1">
      <alignment horizontal="right"/>
    </xf>
    <xf numFmtId="43" fontId="15" fillId="2" borderId="17" xfId="1" applyNumberFormat="1" applyFont="1" applyFill="1" applyBorder="1" applyAlignment="1">
      <alignment horizontal="right"/>
    </xf>
    <xf numFmtId="165" fontId="18" fillId="2" borderId="17" xfId="3" applyNumberFormat="1" applyFont="1" applyFill="1" applyBorder="1" applyAlignment="1">
      <alignment horizontal="right"/>
    </xf>
    <xf numFmtId="43" fontId="11" fillId="2" borderId="11" xfId="1" applyNumberFormat="1" applyFont="1" applyFill="1" applyBorder="1" applyAlignment="1">
      <alignment horizontal="right"/>
    </xf>
    <xf numFmtId="43" fontId="15" fillId="2" borderId="11" xfId="1" applyNumberFormat="1" applyFont="1" applyFill="1" applyBorder="1" applyAlignment="1">
      <alignment horizontal="right"/>
    </xf>
    <xf numFmtId="165" fontId="15" fillId="2" borderId="11" xfId="3" applyNumberFormat="1" applyFont="1" applyFill="1" applyBorder="1"/>
    <xf numFmtId="165" fontId="15" fillId="2" borderId="8" xfId="1" applyNumberFormat="1" applyFont="1" applyFill="1" applyBorder="1" applyAlignment="1">
      <alignment horizontal="center"/>
    </xf>
    <xf numFmtId="0" fontId="15" fillId="2" borderId="17" xfId="1" applyNumberFormat="1" applyFont="1" applyFill="1" applyBorder="1" applyAlignment="1">
      <alignment horizontal="center"/>
    </xf>
    <xf numFmtId="165" fontId="15" fillId="2" borderId="17" xfId="1" applyNumberFormat="1" applyFont="1" applyFill="1" applyBorder="1" applyAlignment="1">
      <alignment horizontal="center"/>
    </xf>
    <xf numFmtId="171" fontId="31" fillId="2" borderId="15" xfId="1" applyNumberFormat="1" applyFont="1" applyFill="1" applyBorder="1"/>
    <xf numFmtId="165" fontId="52" fillId="2" borderId="15" xfId="3" applyNumberFormat="1" applyFont="1" applyFill="1" applyBorder="1"/>
    <xf numFmtId="171" fontId="11" fillId="2" borderId="15" xfId="1" applyNumberFormat="1" applyFont="1" applyFill="1" applyBorder="1"/>
    <xf numFmtId="165" fontId="17" fillId="2" borderId="15" xfId="3" applyNumberFormat="1" applyFont="1" applyFill="1" applyBorder="1"/>
    <xf numFmtId="165" fontId="17" fillId="2" borderId="15" xfId="3" applyNumberFormat="1" applyFont="1" applyFill="1" applyBorder="1" applyAlignment="1">
      <alignment horizontal="right"/>
    </xf>
    <xf numFmtId="171" fontId="11" fillId="2" borderId="9" xfId="1" applyNumberFormat="1" applyFont="1" applyFill="1" applyBorder="1"/>
    <xf numFmtId="165" fontId="17" fillId="2" borderId="9" xfId="3" applyNumberFormat="1" applyFont="1" applyFill="1" applyBorder="1" applyAlignment="1">
      <alignment horizontal="right"/>
    </xf>
    <xf numFmtId="165" fontId="17" fillId="2" borderId="9" xfId="3" applyNumberFormat="1" applyFont="1" applyFill="1" applyBorder="1"/>
    <xf numFmtId="171" fontId="11" fillId="0" borderId="15" xfId="1" applyNumberFormat="1" applyFont="1" applyFill="1" applyBorder="1"/>
    <xf numFmtId="171" fontId="17" fillId="2" borderId="15" xfId="1" applyNumberFormat="1" applyFont="1" applyFill="1" applyBorder="1" applyAlignment="1">
      <alignment horizontal="right"/>
    </xf>
    <xf numFmtId="171" fontId="15" fillId="0" borderId="11" xfId="1" applyNumberFormat="1" applyFont="1" applyFill="1" applyBorder="1"/>
    <xf numFmtId="165" fontId="15" fillId="0" borderId="11" xfId="3" applyNumberFormat="1" applyFont="1" applyFill="1" applyBorder="1"/>
    <xf numFmtId="0" fontId="6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49" fontId="12" fillId="2" borderId="10" xfId="1" applyNumberFormat="1" applyFont="1" applyFill="1" applyBorder="1" applyAlignment="1">
      <alignment horizontal="center"/>
    </xf>
    <xf numFmtId="49" fontId="12" fillId="2" borderId="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11" fillId="3" borderId="3" xfId="4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 vertical="top" wrapText="1"/>
    </xf>
    <xf numFmtId="0" fontId="20" fillId="3" borderId="13" xfId="0" applyFont="1" applyFill="1" applyBorder="1" applyAlignment="1">
      <alignment horizontal="center" vertical="top" wrapText="1"/>
    </xf>
    <xf numFmtId="0" fontId="20" fillId="3" borderId="14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43" fontId="0" fillId="2" borderId="24" xfId="1" applyFont="1" applyFill="1" applyBorder="1" applyAlignment="1">
      <alignment horizontal="center" wrapText="1"/>
    </xf>
    <xf numFmtId="0" fontId="34" fillId="3" borderId="12" xfId="0" applyFont="1" applyFill="1" applyBorder="1" applyAlignment="1">
      <alignment horizontal="center" wrapText="1"/>
    </xf>
    <xf numFmtId="0" fontId="34" fillId="3" borderId="13" xfId="0" applyFont="1" applyFill="1" applyBorder="1" applyAlignment="1">
      <alignment horizontal="center" wrapText="1"/>
    </xf>
    <xf numFmtId="0" fontId="34" fillId="3" borderId="4" xfId="0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center" wrapText="1"/>
    </xf>
    <xf numFmtId="0" fontId="20" fillId="3" borderId="12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wrapText="1"/>
    </xf>
    <xf numFmtId="0" fontId="20" fillId="3" borderId="14" xfId="0" applyFont="1" applyFill="1" applyBorder="1" applyAlignment="1">
      <alignment horizontal="center" wrapText="1"/>
    </xf>
    <xf numFmtId="0" fontId="15" fillId="2" borderId="10" xfId="1" applyNumberFormat="1" applyFont="1" applyFill="1" applyBorder="1" applyAlignment="1">
      <alignment horizontal="center"/>
    </xf>
    <xf numFmtId="0" fontId="15" fillId="2" borderId="6" xfId="1" applyNumberFormat="1" applyFont="1" applyFill="1" applyBorder="1" applyAlignment="1">
      <alignment horizontal="center"/>
    </xf>
    <xf numFmtId="0" fontId="0" fillId="7" borderId="4" xfId="0" applyFill="1" applyBorder="1"/>
    <xf numFmtId="0" fontId="0" fillId="7" borderId="0" xfId="0" applyFill="1" applyBorder="1"/>
    <xf numFmtId="0" fontId="6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53" fillId="7" borderId="4" xfId="0" applyFont="1" applyFill="1" applyBorder="1" applyAlignment="1">
      <alignment horizontal="left"/>
    </xf>
    <xf numFmtId="0" fontId="53" fillId="7" borderId="0" xfId="0" applyFont="1" applyFill="1" applyBorder="1" applyAlignment="1">
      <alignment horizontal="left"/>
    </xf>
    <xf numFmtId="164" fontId="7" fillId="7" borderId="0" xfId="0" applyNumberFormat="1" applyFont="1" applyFill="1" applyBorder="1"/>
    <xf numFmtId="165" fontId="7" fillId="7" borderId="7" xfId="3" applyNumberFormat="1" applyFont="1" applyFill="1" applyBorder="1"/>
    <xf numFmtId="0" fontId="54" fillId="7" borderId="4" xfId="0" applyFont="1" applyFill="1" applyBorder="1" applyAlignment="1">
      <alignment horizontal="left" indent="2"/>
    </xf>
    <xf numFmtId="0" fontId="55" fillId="7" borderId="0" xfId="0" applyFont="1" applyFill="1" applyBorder="1"/>
    <xf numFmtId="164" fontId="8" fillId="7" borderId="0" xfId="1" applyNumberFormat="1" applyFont="1" applyFill="1" applyBorder="1"/>
    <xf numFmtId="164" fontId="6" fillId="7" borderId="0" xfId="1" applyNumberFormat="1" applyFont="1" applyFill="1" applyBorder="1"/>
    <xf numFmtId="165" fontId="6" fillId="7" borderId="7" xfId="3" applyNumberFormat="1" applyFont="1" applyFill="1" applyBorder="1"/>
    <xf numFmtId="0" fontId="54" fillId="7" borderId="1" xfId="0" applyFont="1" applyFill="1" applyBorder="1" applyAlignment="1">
      <alignment horizontal="left" indent="2"/>
    </xf>
    <xf numFmtId="0" fontId="55" fillId="7" borderId="2" xfId="0" applyFont="1" applyFill="1" applyBorder="1"/>
    <xf numFmtId="164" fontId="8" fillId="7" borderId="2" xfId="1" applyNumberFormat="1" applyFont="1" applyFill="1" applyBorder="1"/>
    <xf numFmtId="165" fontId="6" fillId="7" borderId="3" xfId="3" applyNumberFormat="1" applyFont="1" applyFill="1" applyBorder="1"/>
  </cellXfs>
  <cellStyles count="11">
    <cellStyle name="Comma" xfId="1" builtinId="3"/>
    <cellStyle name="Comma 2" xfId="5" xr:uid="{499A4962-6966-4E82-BD15-D4DEAEFE802C}"/>
    <cellStyle name="Comma 2 2" xfId="8" xr:uid="{19E9CEDD-924E-48D0-A648-71714CB35B36}"/>
    <cellStyle name="Comma_TRADE  Tables 2010 1 qtr" xfId="7" xr:uid="{9483C7FA-7387-4920-A26E-AEAC3E1C827A}"/>
    <cellStyle name="Comma_TRADE  Tables 2010 1 qtr 2" xfId="10" xr:uid="{2B588975-FC9F-49C3-A2C6-4ED71D1B08CA}"/>
    <cellStyle name="Currency" xfId="2" builtinId="4"/>
    <cellStyle name="Normal" xfId="0" builtinId="0"/>
    <cellStyle name="Normal 4" xfId="4" xr:uid="{416D065A-32D9-4758-8C3C-D34DF1CF8A12}"/>
    <cellStyle name="Percent" xfId="3" builtinId="5"/>
    <cellStyle name="Percent 2" xfId="6" xr:uid="{19C5BE45-4CE7-4591-AB24-9A1CAD73D2F4}"/>
    <cellStyle name="Percent 2 3" xfId="9" xr:uid="{63B41340-880B-40F2-AABC-4A346C58E899}"/>
  </cellStyles>
  <dxfs count="0"/>
  <tableStyles count="0" defaultTableStyle="TableStyleMedium2" defaultPivotStyle="PivotStyleLight16"/>
  <colors>
    <mruColors>
      <color rgb="FFACD292"/>
      <color rgb="FF91C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Book Antiqua" pitchFamily="18" charset="0"/>
              </a:defRPr>
            </a:pPr>
            <a:r>
              <a:rPr lang="en-US" sz="1400">
                <a:latin typeface="Book Antiqua" pitchFamily="18" charset="0"/>
              </a:rPr>
              <a:t>Chart 1: Merchandise Imports , CI$Millions</a:t>
            </a:r>
          </a:p>
        </c:rich>
      </c:tx>
      <c:layout>
        <c:manualLayout>
          <c:xMode val="edge"/>
          <c:yMode val="edge"/>
          <c:x val="0.20494680505919938"/>
          <c:y val="2.944269190325972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'[3]BEC SITC Tables'!$B$22:$B$23</c:f>
              <c:strCache>
                <c:ptCount val="1"/>
                <c:pt idx="0">
                  <c:v>2024 Apr-Jun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430871842713787E-3"/>
                  <c:y val="-2.5236593059936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E-425E-86F0-CBDF0337243F}"/>
                </c:ext>
              </c:extLst>
            </c:dLbl>
            <c:dLbl>
              <c:idx val="1"/>
              <c:layout>
                <c:manualLayout>
                  <c:x val="-2.5284330044366247E-3"/>
                  <c:y val="-2.523664438088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E-425E-86F0-CBDF0337243F}"/>
                </c:ext>
              </c:extLst>
            </c:dLbl>
            <c:dLbl>
              <c:idx val="2"/>
              <c:layout>
                <c:manualLayout>
                  <c:x val="8.0376638418257883E-3"/>
                  <c:y val="-2.4772028293253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E-425E-86F0-CBDF03372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Book Antiqua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'[3]BEC SITC Tables'!$A$24:$A$26</c:f>
              <c:strCache>
                <c:ptCount val="3"/>
                <c:pt idx="0">
                  <c:v>Non-Petroleum Products</c:v>
                </c:pt>
                <c:pt idx="1">
                  <c:v>Petroleum Products</c:v>
                </c:pt>
                <c:pt idx="2">
                  <c:v>Total Imports</c:v>
                </c:pt>
              </c:strCache>
            </c:strRef>
          </c:cat>
          <c:val>
            <c:numRef>
              <c:f>'[3]BEC SITC Tables'!$B$24:$B$26</c:f>
              <c:numCache>
                <c:formatCode>General</c:formatCode>
                <c:ptCount val="3"/>
                <c:pt idx="0">
                  <c:v>344.99684299</c:v>
                </c:pt>
                <c:pt idx="1">
                  <c:v>59.863779890000004</c:v>
                </c:pt>
                <c:pt idx="2">
                  <c:v>404.86062287999994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E-425E-86F0-CBDF0337243F}"/>
            </c:ext>
          </c:extLst>
        </c:ser>
        <c:ser>
          <c:idx val="1"/>
          <c:order val="1"/>
          <c:tx>
            <c:strRef>
              <c:f>'[3]BEC SITC Tables'!$C$22:$C$23</c:f>
              <c:strCache>
                <c:ptCount val="1"/>
                <c:pt idx="0">
                  <c:v>2023 Apr-Jun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DE-425E-86F0-CBDF0337243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DE-425E-86F0-CBDF0337243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DE-425E-86F0-CBDF0337243F}"/>
              </c:ext>
            </c:extLst>
          </c:dPt>
          <c:dLbls>
            <c:dLbl>
              <c:idx val="0"/>
              <c:layout>
                <c:manualLayout>
                  <c:x val="4.5667487326190012E-2"/>
                  <c:y val="-2.103045723534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E-425E-86F0-CBDF0337243F}"/>
                </c:ext>
              </c:extLst>
            </c:dLbl>
            <c:dLbl>
              <c:idx val="1"/>
              <c:layout>
                <c:manualLayout>
                  <c:x val="2.8877616247792764E-2"/>
                  <c:y val="-3.177811351992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E-425E-86F0-CBDF0337243F}"/>
                </c:ext>
              </c:extLst>
            </c:dLbl>
            <c:dLbl>
              <c:idx val="2"/>
              <c:layout>
                <c:manualLayout>
                  <c:x val="4.187483781953507E-2"/>
                  <c:y val="-2.3604746165780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E-425E-86F0-CBDF03372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Book Antiqua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'[3]BEC SITC Tables'!$A$24:$A$26</c:f>
              <c:strCache>
                <c:ptCount val="3"/>
                <c:pt idx="0">
                  <c:v>Non-Petroleum Products</c:v>
                </c:pt>
                <c:pt idx="1">
                  <c:v>Petroleum Products</c:v>
                </c:pt>
                <c:pt idx="2">
                  <c:v>Total Imports</c:v>
                </c:pt>
              </c:strCache>
            </c:strRef>
          </c:cat>
          <c:val>
            <c:numRef>
              <c:f>'[3]BEC SITC Tables'!$C$24:$C$26</c:f>
              <c:numCache>
                <c:formatCode>General</c:formatCode>
                <c:ptCount val="3"/>
                <c:pt idx="0">
                  <c:v>323.23979486000002</c:v>
                </c:pt>
                <c:pt idx="1">
                  <c:v>53.727044720000002</c:v>
                </c:pt>
                <c:pt idx="2">
                  <c:v>376.96683958000006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DE-425E-86F0-CBDF033724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1734712"/>
        <c:axId val="321732752"/>
        <c:axId val="0"/>
      </c:bar3DChart>
      <c:catAx>
        <c:axId val="321734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Book Antiqua" pitchFamily="18" charset="0"/>
              </a:defRPr>
            </a:pPr>
            <a:endParaRPr lang="en-US"/>
          </a:p>
        </c:txPr>
        <c:crossAx val="321732752"/>
        <c:crosses val="autoZero"/>
        <c:auto val="1"/>
        <c:lblAlgn val="ctr"/>
        <c:lblOffset val="100"/>
        <c:noMultiLvlLbl val="0"/>
      </c:catAx>
      <c:valAx>
        <c:axId val="32173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1734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01527819092043"/>
          <c:y val="0.1038675341733267"/>
          <c:w val="0.74083728796624648"/>
          <c:h val="8.732258625400531E-2"/>
        </c:manualLayout>
      </c:layout>
      <c:overlay val="0"/>
      <c:txPr>
        <a:bodyPr/>
        <a:lstStyle/>
        <a:p>
          <a:pPr>
            <a:defRPr sz="1200" b="1">
              <a:latin typeface="Book Antiqua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Book Antiqua" pitchFamily="18" charset="0"/>
              </a:defRPr>
            </a:pPr>
            <a:r>
              <a:rPr lang="en-US" sz="1400">
                <a:latin typeface="Book Antiqua" pitchFamily="18" charset="0"/>
              </a:rPr>
              <a:t>Chart 1: Merchandise Imports , CI$Millions</a:t>
            </a:r>
          </a:p>
        </c:rich>
      </c:tx>
      <c:layout>
        <c:manualLayout>
          <c:xMode val="edge"/>
          <c:yMode val="edge"/>
          <c:x val="0.20494680505919938"/>
          <c:y val="2.944269190325972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'YTD-BEC Tables'!$C$22:$C$23</c:f>
              <c:strCache>
                <c:ptCount val="2"/>
                <c:pt idx="0">
                  <c:v>2024</c:v>
                </c:pt>
                <c:pt idx="1">
                  <c:v>Jan-Jun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430871842713787E-3"/>
                  <c:y val="-2.5236593059936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F-41DE-B743-63C3B40D7C96}"/>
                </c:ext>
              </c:extLst>
            </c:dLbl>
            <c:dLbl>
              <c:idx val="1"/>
              <c:layout>
                <c:manualLayout>
                  <c:x val="-2.5284330044366247E-3"/>
                  <c:y val="-2.523664438088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F-41DE-B743-63C3B40D7C96}"/>
                </c:ext>
              </c:extLst>
            </c:dLbl>
            <c:dLbl>
              <c:idx val="2"/>
              <c:layout>
                <c:manualLayout>
                  <c:x val="8.0376638418257883E-3"/>
                  <c:y val="-2.4772028293253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F-41DE-B743-63C3B40D7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Book Antiqua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'YTD-BEC Tables'!$B$24:$B$26</c:f>
              <c:strCache>
                <c:ptCount val="3"/>
                <c:pt idx="0">
                  <c:v>Non-Petroleum Products</c:v>
                </c:pt>
                <c:pt idx="1">
                  <c:v>Petroleum Products</c:v>
                </c:pt>
                <c:pt idx="2">
                  <c:v>Total Imports</c:v>
                </c:pt>
              </c:strCache>
            </c:strRef>
          </c:cat>
          <c:val>
            <c:numRef>
              <c:f>'YTD-BEC Tables'!$C$24:$C$26</c:f>
              <c:numCache>
                <c:formatCode>_(* #,##0.00_);_(* \(#,##0.00\);_(* "-"??_);_(@_)</c:formatCode>
                <c:ptCount val="3"/>
                <c:pt idx="0">
                  <c:v>711.72823261999997</c:v>
                </c:pt>
                <c:pt idx="1">
                  <c:v>115.57992279000001</c:v>
                </c:pt>
                <c:pt idx="2">
                  <c:v>827.30815540999993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F-41DE-B743-63C3B40D7C96}"/>
            </c:ext>
          </c:extLst>
        </c:ser>
        <c:ser>
          <c:idx val="1"/>
          <c:order val="1"/>
          <c:tx>
            <c:strRef>
              <c:f>'YTD-BEC Tables'!$D$22:$D$23</c:f>
              <c:strCache>
                <c:ptCount val="2"/>
                <c:pt idx="0">
                  <c:v>2023</c:v>
                </c:pt>
                <c:pt idx="1">
                  <c:v>Jan-Jun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DF-41DE-B743-63C3B40D7C9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DF-41DE-B743-63C3B40D7C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DF-41DE-B743-63C3B40D7C96}"/>
              </c:ext>
            </c:extLst>
          </c:dPt>
          <c:dLbls>
            <c:dLbl>
              <c:idx val="0"/>
              <c:layout>
                <c:manualLayout>
                  <c:x val="4.5667487326190012E-2"/>
                  <c:y val="-2.103045723534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F-41DE-B743-63C3B40D7C96}"/>
                </c:ext>
              </c:extLst>
            </c:dLbl>
            <c:dLbl>
              <c:idx val="1"/>
              <c:layout>
                <c:manualLayout>
                  <c:x val="2.8877616247792764E-2"/>
                  <c:y val="-3.177811351992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F-41DE-B743-63C3B40D7C96}"/>
                </c:ext>
              </c:extLst>
            </c:dLbl>
            <c:dLbl>
              <c:idx val="2"/>
              <c:layout>
                <c:manualLayout>
                  <c:x val="4.187483781953507E-2"/>
                  <c:y val="-2.3604746165780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F-41DE-B743-63C3B40D7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Book Antiqua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'YTD-BEC Tables'!$B$24:$B$26</c:f>
              <c:strCache>
                <c:ptCount val="3"/>
                <c:pt idx="0">
                  <c:v>Non-Petroleum Products</c:v>
                </c:pt>
                <c:pt idx="1">
                  <c:v>Petroleum Products</c:v>
                </c:pt>
                <c:pt idx="2">
                  <c:v>Total Imports</c:v>
                </c:pt>
              </c:strCache>
            </c:strRef>
          </c:cat>
          <c:val>
            <c:numRef>
              <c:f>'YTD-BEC Tables'!$D$24:$D$26</c:f>
              <c:numCache>
                <c:formatCode>_(* #,##0.00_);_(* \(#,##0.00\);_(* "-"??_);_(@_)</c:formatCode>
                <c:ptCount val="3"/>
                <c:pt idx="0">
                  <c:v>628.87135244000001</c:v>
                </c:pt>
                <c:pt idx="1">
                  <c:v>102.409391</c:v>
                </c:pt>
                <c:pt idx="2">
                  <c:v>731.28074343999992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DF-41DE-B743-63C3B40D7C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1734712"/>
        <c:axId val="321732752"/>
        <c:axId val="0"/>
      </c:bar3DChart>
      <c:catAx>
        <c:axId val="321734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Book Antiqua" pitchFamily="18" charset="0"/>
              </a:defRPr>
            </a:pPr>
            <a:endParaRPr lang="en-US"/>
          </a:p>
        </c:txPr>
        <c:crossAx val="321732752"/>
        <c:crosses val="autoZero"/>
        <c:auto val="1"/>
        <c:lblAlgn val="ctr"/>
        <c:lblOffset val="100"/>
        <c:noMultiLvlLbl val="0"/>
      </c:catAx>
      <c:valAx>
        <c:axId val="3217327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321734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01527819092043"/>
          <c:y val="0.1038675341733267"/>
          <c:w val="0.74083728796624648"/>
          <c:h val="8.732258625400531E-2"/>
        </c:manualLayout>
      </c:layout>
      <c:overlay val="0"/>
      <c:txPr>
        <a:bodyPr/>
        <a:lstStyle/>
        <a:p>
          <a:pPr>
            <a:defRPr sz="1200" b="1">
              <a:latin typeface="Book Antiqua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1215093328644"/>
          <c:y val="0.20006779930046542"/>
          <c:w val="0.54969403944124207"/>
          <c:h val="0.74440207932971658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8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9-497F-B403-FD0047F06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B439-497F-B403-FD0047F06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B439-497F-B403-FD0047F06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439-497F-B403-FD0047F06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B439-497F-B403-FD0047F06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B439-497F-B403-FD0047F06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B439-497F-B403-FD0047F06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B439-497F-B403-FD0047F063AF}"/>
              </c:ext>
            </c:extLst>
          </c:dPt>
          <c:dLbls>
            <c:dLbl>
              <c:idx val="0"/>
              <c:layout>
                <c:manualLayout>
                  <c:x val="-7.6400636652673048E-2"/>
                  <c:y val="0.17205574885311234"/>
                </c:manualLayout>
              </c:layout>
              <c:tx>
                <c:rich>
                  <a:bodyPr/>
                  <a:lstStyle/>
                  <a:p>
                    <a:fld id="{E04AD0C7-4FF5-4C88-87C4-D694882BED34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DC559A45-70C4-47DF-B001-BAD5BD720D2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439-497F-B403-FD0047F063AF}"/>
                </c:ext>
              </c:extLst>
            </c:dLbl>
            <c:dLbl>
              <c:idx val="1"/>
              <c:layout>
                <c:manualLayout>
                  <c:x val="5.6857486975839588E-2"/>
                  <c:y val="-7.3153548899398249E-2"/>
                </c:manualLayout>
              </c:layout>
              <c:tx>
                <c:rich>
                  <a:bodyPr/>
                  <a:lstStyle/>
                  <a:p>
                    <a:fld id="{C6F4CDAB-45D2-46C6-AD73-2265AC98E3F9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6E215F64-959A-4F91-80A5-7598E7D3F9A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14695026293805"/>
                      <c:h val="7.25132124081963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439-497F-B403-FD0047F063AF}"/>
                </c:ext>
              </c:extLst>
            </c:dLbl>
            <c:dLbl>
              <c:idx val="2"/>
              <c:layout>
                <c:manualLayout>
                  <c:x val="2.7759452252670642E-2"/>
                  <c:y val="-1.6247965619304798E-2"/>
                </c:manualLayout>
              </c:layout>
              <c:tx>
                <c:rich>
                  <a:bodyPr/>
                  <a:lstStyle/>
                  <a:p>
                    <a:fld id="{F1F7BAD7-98D9-4909-9B7E-C4EDD7518EF1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EF49C609-48E4-4227-A6DA-4EF9E8A5518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29130781360077"/>
                      <c:h val="0.104801669624282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439-497F-B403-FD0047F063AF}"/>
                </c:ext>
              </c:extLst>
            </c:dLbl>
            <c:dLbl>
              <c:idx val="3"/>
              <c:layout>
                <c:manualLayout>
                  <c:x val="3.9026395086244392E-2"/>
                  <c:y val="0.10105422216926589"/>
                </c:manualLayout>
              </c:layout>
              <c:tx>
                <c:rich>
                  <a:bodyPr/>
                  <a:lstStyle/>
                  <a:p>
                    <a:fld id="{605920AC-525B-460D-B2F3-926833AD49CC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833049BD-B428-447E-91AD-78D972688DD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439-497F-B403-FD0047F063AF}"/>
                </c:ext>
              </c:extLst>
            </c:dLbl>
            <c:dLbl>
              <c:idx val="4"/>
              <c:layout>
                <c:manualLayout>
                  <c:x val="-0.2059189121632064"/>
                  <c:y val="1.1070905497040892E-2"/>
                </c:manualLayout>
              </c:layout>
              <c:tx>
                <c:rich>
                  <a:bodyPr/>
                  <a:lstStyle/>
                  <a:p>
                    <a:fld id="{6F08487E-1F92-43BD-8C0E-84B78B9F6EDF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="1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281CF70A-2CEA-473D-9295-A0D0823B70E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439-497F-B403-FD0047F063AF}"/>
                </c:ext>
              </c:extLst>
            </c:dLbl>
            <c:dLbl>
              <c:idx val="5"/>
              <c:layout>
                <c:manualLayout>
                  <c:x val="1.4763005285933887E-2"/>
                  <c:y val="-1.7040991325877837E-2"/>
                </c:manualLayout>
              </c:layout>
              <c:tx>
                <c:rich>
                  <a:bodyPr/>
                  <a:lstStyle/>
                  <a:p>
                    <a:fld id="{CB2B8C79-680E-4240-BDBA-7A6887A13B88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249F84B3-AB91-4B9B-B208-2131CCE242C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439-497F-B403-FD0047F063AF}"/>
                </c:ext>
              </c:extLst>
            </c:dLbl>
            <c:dLbl>
              <c:idx val="6"/>
              <c:layout>
                <c:manualLayout>
                  <c:x val="-9.0508246023120881E-2"/>
                  <c:y val="-0.1030027282000732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604DB748-0545-4BA4-AF65-EE2BCFE85E10}" type="CATEGORYNAME">
                      <a:rPr lang="en-US" b="1">
                        <a:latin typeface="Book Antiqua" panose="02040602050305030304" pitchFamily="18" charset="0"/>
                      </a:rPr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4C2C29BB-4536-4605-80F7-840E31635B89}" type="VALUE">
                      <a:rPr lang="en-US" baseline="0"/>
                      <a:pPr>
                        <a:defRPr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19605338952395"/>
                      <c:h val="0.151627056695609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439-497F-B403-FD0047F063AF}"/>
                </c:ext>
              </c:extLst>
            </c:dLbl>
            <c:dLbl>
              <c:idx val="7"/>
              <c:layout>
                <c:manualLayout>
                  <c:x val="0.16138997045083053"/>
                  <c:y val="-0.19132250316158331"/>
                </c:manualLayout>
              </c:layout>
              <c:tx>
                <c:rich>
                  <a:bodyPr/>
                  <a:lstStyle/>
                  <a:p>
                    <a:fld id="{E4672C58-2DD1-4D39-886F-94886A1E5988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F33FFC04-7342-4E6C-890A-A1D3A3EA564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439-497F-B403-FD0047F063AF}"/>
                </c:ext>
              </c:extLst>
            </c:dLbl>
            <c:dLbl>
              <c:idx val="8"/>
              <c:layout>
                <c:manualLayout>
                  <c:x val="0.18661985693687558"/>
                  <c:y val="8.4774593847728646E-2"/>
                </c:manualLayout>
              </c:layout>
              <c:tx>
                <c:rich>
                  <a:bodyPr/>
                  <a:lstStyle/>
                  <a:p>
                    <a:fld id="{2DE004EF-27E2-4712-80DC-43041137C1C2}" type="CATEGORYNAME">
                      <a:rPr lang="en-US" b="1"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F661E302-69AD-40D8-AA82-99863AA4C54A}" type="VALUE">
                      <a:rPr lang="en-US" b="0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439-497F-B403-FD0047F063AF}"/>
                </c:ext>
              </c:extLst>
            </c:dLbl>
            <c:dLbl>
              <c:idx val="9"/>
              <c:layout>
                <c:manualLayout>
                  <c:x val="-0.11294609959146217"/>
                  <c:y val="0.108359974094910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28E89E9B-5BCE-4DF0-B3C2-1EB57EA116D8}" type="CATEGORYNAME">
                      <a:rPr lang="en-US" b="1">
                        <a:latin typeface="Book Antiqua" panose="02040602050305030304" pitchFamily="18" charset="0"/>
                      </a:rPr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,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 </a:t>
                    </a:r>
                    <a:fld id="{4C985571-F04F-4DB4-B771-11674F3B6874}" type="VALUE">
                      <a:rPr lang="en-US" baseline="0"/>
                      <a:pPr>
                        <a:defRPr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5479469587853"/>
                      <c:h val="0.172023877843628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439-497F-B403-FD0047F063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'Bulletin PieChart'!$A$3:$A$12</c:f>
              <c:strCache>
                <c:ptCount val="10"/>
                <c:pt idx="0">
                  <c:v>Food  &amp; live animals </c:v>
                </c:pt>
                <c:pt idx="1">
                  <c:v>Beverages &amp; tobacco</c:v>
                </c:pt>
                <c:pt idx="2">
                  <c:v>Crude materials, inedible, except fuels</c:v>
                </c:pt>
                <c:pt idx="3">
                  <c:v>Animal and vegetable oils, fats and waxes</c:v>
                </c:pt>
                <c:pt idx="4">
                  <c:v>Mineral fuels, lubricants &amp; related materials</c:v>
                </c:pt>
                <c:pt idx="5">
                  <c:v>Chemicals &amp; related products, n.e.s.</c:v>
                </c:pt>
                <c:pt idx="6">
                  <c:v>Manufactured goods classified chiefly by material</c:v>
                </c:pt>
                <c:pt idx="7">
                  <c:v>Machinery &amp; transport equipment</c:v>
                </c:pt>
                <c:pt idx="8">
                  <c:v>Miscellaneous manufactured articles</c:v>
                </c:pt>
                <c:pt idx="9">
                  <c:v>Commodities &amp; transactions not classified elsewhere in the SITC</c:v>
                </c:pt>
              </c:strCache>
            </c:strRef>
          </c:cat>
          <c:val>
            <c:numRef>
              <c:f>'Bulletin PieChart'!$C$3:$C$12</c:f>
              <c:numCache>
                <c:formatCode>0.0%</c:formatCode>
                <c:ptCount val="10"/>
                <c:pt idx="0">
                  <c:v>0.17639854195246799</c:v>
                </c:pt>
                <c:pt idx="1">
                  <c:v>4.0425804351071931E-2</c:v>
                </c:pt>
                <c:pt idx="2">
                  <c:v>1.1319691125798524E-2</c:v>
                </c:pt>
                <c:pt idx="3">
                  <c:v>2.139325834749602E-3</c:v>
                </c:pt>
                <c:pt idx="4">
                  <c:v>0.14786268781625503</c:v>
                </c:pt>
                <c:pt idx="5">
                  <c:v>7.6557707784752682E-2</c:v>
                </c:pt>
                <c:pt idx="6">
                  <c:v>0.11941803304079331</c:v>
                </c:pt>
                <c:pt idx="7">
                  <c:v>0.1925548313032818</c:v>
                </c:pt>
                <c:pt idx="8">
                  <c:v>0.2055582515483779</c:v>
                </c:pt>
                <c:pt idx="9">
                  <c:v>2.7765125242451189E-2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39-497F-B403-FD0047F0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4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14</xdr:row>
      <xdr:rowOff>66675</xdr:rowOff>
    </xdr:from>
    <xdr:to>
      <xdr:col>11</xdr:col>
      <xdr:colOff>95249</xdr:colOff>
      <xdr:row>26</xdr:row>
      <xdr:rowOff>151280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CCC79E-3FCE-4565-A419-9506DFCA0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285752</xdr:colOff>
      <xdr:row>15</xdr:row>
      <xdr:rowOff>28575</xdr:rowOff>
    </xdr:from>
    <xdr:to>
      <xdr:col>11</xdr:col>
      <xdr:colOff>76201</xdr:colOff>
      <xdr:row>27</xdr:row>
      <xdr:rowOff>84605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229F80-C5CB-4EF3-8E46-FEA62FEB6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6415B-518B-4786-8124-12163A75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52517-9528-48BC-9735-2846D838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438149</xdr:colOff>
      <xdr:row>0</xdr:row>
      <xdr:rowOff>142874</xdr:rowOff>
    </xdr:from>
    <xdr:to>
      <xdr:col>5</xdr:col>
      <xdr:colOff>209550</xdr:colOff>
      <xdr:row>25</xdr:row>
      <xdr:rowOff>180975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FBA3F84-1D03-4A62-9862-EE843338995C}"/>
            </a:ext>
          </a:extLst>
        </xdr:cNvPr>
        <xdr:cNvGrpSpPr/>
      </xdr:nvGrpSpPr>
      <xdr:grpSpPr>
        <a:xfrm>
          <a:off x="5648324" y="142874"/>
          <a:ext cx="6477001" cy="4800601"/>
          <a:chOff x="5648324" y="142874"/>
          <a:chExt cx="6477001" cy="480060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4275DFD-49E9-4CD0-9C09-DD5159E5B21F}"/>
              </a:ext>
            </a:extLst>
          </xdr:cNvPr>
          <xdr:cNvGraphicFramePr>
            <a:graphicFrameLocks/>
          </xdr:cNvGraphicFramePr>
        </xdr:nvGraphicFramePr>
        <xdr:xfrm>
          <a:off x="5648324" y="142874"/>
          <a:ext cx="6477001" cy="48006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B8FE24B-A1D1-4BA4-86F5-A7375F615E8C}"/>
              </a:ext>
            </a:extLst>
          </xdr:cNvPr>
          <xdr:cNvSpPr txBox="1"/>
        </xdr:nvSpPr>
        <xdr:spPr>
          <a:xfrm>
            <a:off x="6858000" y="304800"/>
            <a:ext cx="4838700" cy="561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/>
              <a:t>    </a:t>
            </a:r>
            <a:r>
              <a:rPr lang="en-US" sz="1400" b="1">
                <a:latin typeface="Book Antiqua" panose="02040602050305030304" pitchFamily="18" charset="0"/>
              </a:rPr>
              <a:t>Chart 2.  Percentage Share of Imports by SITC Section,   	             April -June 2024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Customs%20Duties\Jan%202,%202017%20Cu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Quarterly%20Trade%20Report/2024/2024%202nd%20Qtr/2024%20Qtr2%20Report%20Tables%20Step%2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Quarterly%20Trade%20Report/2024/2024%202nd%20Qtr/2024%20YTD%20Report%20Tables%20Step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ustomer Copy"/>
      <sheetName val="RATES"/>
      <sheetName val="Direct Debit Credit Form"/>
      <sheetName val="Import Data Here"/>
      <sheetName val="DUT"/>
      <sheetName val="YTD 2019"/>
      <sheetName val="YTD 2020"/>
    </sheetNames>
    <sheetDataSet>
      <sheetData sheetId="0" refreshError="1"/>
      <sheetData sheetId="1" refreshError="1"/>
      <sheetData sheetId="2" refreshError="1">
        <row r="7">
          <cell r="AR7" t="str">
            <v>Progressive Distributors</v>
          </cell>
        </row>
        <row r="23">
          <cell r="J23" t="str">
            <v>Caribbean</v>
          </cell>
        </row>
        <row r="24">
          <cell r="J24" t="str">
            <v>Miami</v>
          </cell>
        </row>
        <row r="25">
          <cell r="J25" t="str">
            <v>Rest of USA</v>
          </cell>
        </row>
        <row r="26">
          <cell r="J26" t="str">
            <v>West Europe</v>
          </cell>
        </row>
        <row r="27">
          <cell r="J27" t="str">
            <v>Canada</v>
          </cell>
        </row>
        <row r="28">
          <cell r="J28" t="str">
            <v>Latam</v>
          </cell>
        </row>
        <row r="29">
          <cell r="J29" t="str">
            <v>Rest of World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 rev 4"/>
      <sheetName val="Tariff Code 8 Digit"/>
      <sheetName val=" HSBECSITC "/>
      <sheetName val="HS 2017"/>
      <sheetName val="Sheet1"/>
      <sheetName val="SITC rev 4 (2 digit) "/>
      <sheetName val="B4 Update"/>
      <sheetName val="BEC Rev 4"/>
      <sheetName val="SITC rev 4 (1 digit)"/>
      <sheetName val="BEC Rev 4 - 2"/>
      <sheetName val="HS 2017 (2 digit)"/>
      <sheetName val="Table 3. Country of Origin"/>
      <sheetName val="Country of Origin Report"/>
      <sheetName val="SITC 1 dig Table"/>
      <sheetName val="SITC 2 dig Table"/>
      <sheetName val="BEC SITC Tables"/>
      <sheetName val="BEC Table"/>
      <sheetName val="Bulletin PieChart"/>
      <sheetName val="By Transport"/>
      <sheetName val="By Transport_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0">
          <cell r="G30">
            <v>71.416823570000005</v>
          </cell>
          <cell r="K30">
            <v>66.233628369999991</v>
          </cell>
        </row>
        <row r="31">
          <cell r="G31">
            <v>16.366816329999999</v>
          </cell>
          <cell r="K31">
            <v>16.087695289999999</v>
          </cell>
        </row>
        <row r="32">
          <cell r="G32">
            <v>4.5828971999999997</v>
          </cell>
          <cell r="K32">
            <v>4.9978177300000004</v>
          </cell>
        </row>
        <row r="33">
          <cell r="G33">
            <v>0.86612878999999998</v>
          </cell>
          <cell r="K33">
            <v>0.69737937999999999</v>
          </cell>
        </row>
        <row r="34">
          <cell r="G34">
            <v>30.995201260000002</v>
          </cell>
          <cell r="K34">
            <v>29.026991519999999</v>
          </cell>
        </row>
        <row r="35">
          <cell r="G35">
            <v>48.347659240000006</v>
          </cell>
          <cell r="K35">
            <v>43.868064539999999</v>
          </cell>
        </row>
        <row r="36">
          <cell r="G36">
            <v>77.957868939999997</v>
          </cell>
          <cell r="K36">
            <v>72.580401109999997</v>
          </cell>
        </row>
        <row r="37">
          <cell r="G37">
            <v>83.222441760000009</v>
          </cell>
          <cell r="K37">
            <v>79.885774830000003</v>
          </cell>
        </row>
        <row r="38">
          <cell r="G38">
            <v>11.241005900000001</v>
          </cell>
          <cell r="K38">
            <v>9.8620420899999992</v>
          </cell>
        </row>
        <row r="40">
          <cell r="G40">
            <v>59.863779890000004</v>
          </cell>
          <cell r="K40">
            <v>53.727044720000002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B22">
            <v>2024</v>
          </cell>
          <cell r="C22">
            <v>2023</v>
          </cell>
        </row>
        <row r="23">
          <cell r="B23" t="str">
            <v>Apr-Jun</v>
          </cell>
          <cell r="C23" t="str">
            <v>Apr-Jun</v>
          </cell>
        </row>
        <row r="24">
          <cell r="A24" t="str">
            <v>Non-Petroleum Products</v>
          </cell>
          <cell r="B24">
            <v>344.99684299</v>
          </cell>
          <cell r="C24">
            <v>323.23979486000002</v>
          </cell>
        </row>
        <row r="25">
          <cell r="A25" t="str">
            <v>Petroleum Products</v>
          </cell>
          <cell r="B25">
            <v>59.863779890000004</v>
          </cell>
          <cell r="C25">
            <v>53.727044720000002</v>
          </cell>
        </row>
        <row r="26">
          <cell r="A26" t="str">
            <v>Total Imports</v>
          </cell>
          <cell r="B26">
            <v>404.86062287999994</v>
          </cell>
          <cell r="C26">
            <v>376.96683958000006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 2017 (2)"/>
      <sheetName val="Tariff Code 8 Digit"/>
      <sheetName val="SITC rev 4"/>
      <sheetName val="HS 2017"/>
      <sheetName val="SITC rev 4 (2 digit) "/>
      <sheetName val="Chart1"/>
      <sheetName val="SITC rev 4 (1 digit)"/>
      <sheetName val="HS 2017 (2 digit)"/>
      <sheetName val="BEC Rev 4(1)"/>
      <sheetName val="Table 2.2 Country of Origin"/>
      <sheetName val="BEC SITC Tables"/>
      <sheetName val="Table 2.2 Country Origin Report"/>
      <sheetName val="Country of Origin Report"/>
      <sheetName val="BEC Rev 4(2)"/>
      <sheetName val="Pie-Chart"/>
    </sheetNames>
    <sheetDataSet>
      <sheetData sheetId="0"/>
      <sheetData sheetId="1"/>
      <sheetData sheetId="2"/>
      <sheetData sheetId="3"/>
      <sheetData sheetId="4"/>
      <sheetData sheetId="5" refreshError="1"/>
      <sheetData sheetId="6">
        <row r="39">
          <cell r="F39">
            <v>711.72823261999997</v>
          </cell>
          <cell r="I39">
            <v>628.87135244000001</v>
          </cell>
        </row>
        <row r="40">
          <cell r="F40">
            <v>115.57992279000001</v>
          </cell>
          <cell r="I40">
            <v>102.409391</v>
          </cell>
        </row>
        <row r="41">
          <cell r="F41">
            <v>827.30815540999993</v>
          </cell>
          <cell r="I41">
            <v>731.28074343999992</v>
          </cell>
        </row>
      </sheetData>
      <sheetData sheetId="7"/>
      <sheetData sheetId="8">
        <row r="5">
          <cell r="E5">
            <v>3018984.51</v>
          </cell>
          <cell r="H5">
            <v>3266225.41</v>
          </cell>
        </row>
        <row r="6">
          <cell r="E6">
            <v>41105826.539999999</v>
          </cell>
          <cell r="H6">
            <v>36553717.620000005</v>
          </cell>
        </row>
        <row r="8">
          <cell r="E8">
            <v>10465950.15</v>
          </cell>
          <cell r="H8">
            <v>8321534.6200000001</v>
          </cell>
        </row>
        <row r="9">
          <cell r="E9">
            <v>115013505.28</v>
          </cell>
          <cell r="H9">
            <v>107444321.81999999</v>
          </cell>
        </row>
        <row r="12">
          <cell r="E12">
            <v>7493477.04</v>
          </cell>
          <cell r="H12">
            <v>8193506.4700000007</v>
          </cell>
        </row>
        <row r="13">
          <cell r="E13">
            <v>141442774.94</v>
          </cell>
          <cell r="H13">
            <v>123655582.97</v>
          </cell>
        </row>
        <row r="16">
          <cell r="E16">
            <v>0</v>
          </cell>
          <cell r="H16">
            <v>0</v>
          </cell>
        </row>
        <row r="18">
          <cell r="E18">
            <v>112597325.33</v>
          </cell>
          <cell r="H18">
            <v>100072734.96000001</v>
          </cell>
        </row>
        <row r="19">
          <cell r="E19">
            <v>2688429.65</v>
          </cell>
          <cell r="H19">
            <v>1521685.5899999999</v>
          </cell>
        </row>
        <row r="22">
          <cell r="E22">
            <v>73498498.120000005</v>
          </cell>
          <cell r="H22">
            <v>68739623.289999992</v>
          </cell>
        </row>
        <row r="23">
          <cell r="E23">
            <v>28726865.799999997</v>
          </cell>
          <cell r="H23">
            <v>25222705.829999998</v>
          </cell>
        </row>
        <row r="26">
          <cell r="E26">
            <v>37661758.439999998</v>
          </cell>
          <cell r="H26">
            <v>30790954.390000001</v>
          </cell>
        </row>
        <row r="28">
          <cell r="E28">
            <v>8103654.6500000004</v>
          </cell>
          <cell r="H28">
            <v>6727273.5800000001</v>
          </cell>
        </row>
        <row r="29">
          <cell r="E29">
            <v>8059056.6400000006</v>
          </cell>
          <cell r="H29">
            <v>6849211.04</v>
          </cell>
        </row>
        <row r="30">
          <cell r="E30">
            <v>19558759.5</v>
          </cell>
          <cell r="H30">
            <v>17287304.899999999</v>
          </cell>
        </row>
        <row r="33">
          <cell r="E33">
            <v>51156744.670000002</v>
          </cell>
          <cell r="H33">
            <v>43540601.200000003</v>
          </cell>
        </row>
        <row r="34">
          <cell r="E34">
            <v>73474046.840000004</v>
          </cell>
          <cell r="H34">
            <v>72676871.049999997</v>
          </cell>
        </row>
        <row r="35">
          <cell r="E35">
            <v>57563867.739999995</v>
          </cell>
          <cell r="H35">
            <v>51896475.560000002</v>
          </cell>
        </row>
        <row r="37">
          <cell r="E37">
            <v>35678627.230000004</v>
          </cell>
          <cell r="H37">
            <v>18520411.280000001</v>
          </cell>
        </row>
      </sheetData>
      <sheetData sheetId="9"/>
      <sheetData sheetId="10">
        <row r="22">
          <cell r="C22">
            <v>2024</v>
          </cell>
        </row>
      </sheetData>
      <sheetData sheetId="11">
        <row r="9">
          <cell r="I9">
            <v>650.04999999999995</v>
          </cell>
          <cell r="N9">
            <v>583.54</v>
          </cell>
        </row>
        <row r="10">
          <cell r="I10">
            <v>31.619999999999997</v>
          </cell>
          <cell r="N10">
            <v>34.81</v>
          </cell>
        </row>
        <row r="11">
          <cell r="I11">
            <v>8.4</v>
          </cell>
          <cell r="N11">
            <v>8.7099999999999991</v>
          </cell>
        </row>
        <row r="12">
          <cell r="I12">
            <v>14.370000000000001</v>
          </cell>
          <cell r="N12">
            <v>15.8</v>
          </cell>
        </row>
        <row r="13">
          <cell r="I13">
            <v>3.37</v>
          </cell>
          <cell r="N13">
            <v>2.2699999999999996</v>
          </cell>
        </row>
        <row r="14">
          <cell r="I14">
            <v>2.2399999999999998</v>
          </cell>
          <cell r="N14">
            <v>1.31</v>
          </cell>
        </row>
        <row r="15">
          <cell r="I15">
            <v>5.6300000000000008</v>
          </cell>
          <cell r="N15">
            <v>4.5199999999999996</v>
          </cell>
        </row>
        <row r="16">
          <cell r="I16">
            <v>8.02</v>
          </cell>
          <cell r="N16">
            <v>9.07</v>
          </cell>
        </row>
        <row r="17">
          <cell r="I17">
            <v>7.97</v>
          </cell>
          <cell r="N17">
            <v>5.96</v>
          </cell>
        </row>
        <row r="18">
          <cell r="I18">
            <v>4.49</v>
          </cell>
          <cell r="N18">
            <v>4.96</v>
          </cell>
        </row>
        <row r="19">
          <cell r="I19">
            <v>5.96</v>
          </cell>
          <cell r="N19">
            <v>5.33</v>
          </cell>
        </row>
        <row r="20">
          <cell r="I20">
            <v>85.188155409998217</v>
          </cell>
          <cell r="N20">
            <v>55.000743439999496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F537-873E-4495-96F6-9A25437AC46D}">
  <dimension ref="A1:Z27"/>
  <sheetViews>
    <sheetView tabSelected="1" zoomScale="115" zoomScaleNormal="115" workbookViewId="0">
      <selection activeCell="L9" sqref="L9"/>
    </sheetView>
  </sheetViews>
  <sheetFormatPr defaultRowHeight="15" x14ac:dyDescent="0.25"/>
  <cols>
    <col min="1" max="1" width="9" style="1" customWidth="1"/>
    <col min="2" max="2" width="18.140625" style="1" customWidth="1"/>
    <col min="3" max="3" width="12.42578125" style="1" customWidth="1"/>
    <col min="4" max="4" width="12.85546875" style="1" bestFit="1" customWidth="1"/>
    <col min="5" max="5" width="11.5703125" style="1" bestFit="1" customWidth="1"/>
    <col min="6" max="6" width="9.28515625" style="1" bestFit="1" customWidth="1"/>
    <col min="7" max="7" width="11.42578125" style="1" customWidth="1"/>
    <col min="8" max="26" width="9.140625" style="1"/>
    <col min="27" max="16384" width="9.140625" style="2"/>
  </cols>
  <sheetData>
    <row r="1" spans="2:14" x14ac:dyDescent="0.25">
      <c r="B1" s="1" t="s">
        <v>157</v>
      </c>
    </row>
    <row r="2" spans="2:14" ht="15.75" thickBot="1" x14ac:dyDescent="0.3"/>
    <row r="3" spans="2:14" x14ac:dyDescent="0.25">
      <c r="B3" s="76"/>
      <c r="C3" s="77"/>
      <c r="D3" s="78">
        <v>2024</v>
      </c>
      <c r="E3" s="78">
        <v>2023</v>
      </c>
      <c r="F3" s="79"/>
    </row>
    <row r="4" spans="2:14" ht="15.75" thickBot="1" x14ac:dyDescent="0.3">
      <c r="B4" s="80"/>
      <c r="C4" s="81"/>
      <c r="D4" s="82" t="s">
        <v>189</v>
      </c>
      <c r="E4" s="82" t="s">
        <v>189</v>
      </c>
      <c r="F4" s="83" t="s">
        <v>0</v>
      </c>
      <c r="N4" s="84"/>
    </row>
    <row r="5" spans="2:14" ht="15.75" thickBot="1" x14ac:dyDescent="0.3">
      <c r="B5" s="335"/>
      <c r="C5" s="336"/>
      <c r="D5" s="337" t="s">
        <v>1</v>
      </c>
      <c r="E5" s="337"/>
      <c r="F5" s="338" t="s">
        <v>2</v>
      </c>
      <c r="N5" s="84"/>
    </row>
    <row r="6" spans="2:14" ht="15.75" x14ac:dyDescent="0.25">
      <c r="B6" s="339" t="s">
        <v>3</v>
      </c>
      <c r="C6" s="340"/>
      <c r="D6" s="341">
        <v>404860.62291999999</v>
      </c>
      <c r="E6" s="341">
        <v>376966.83956999995</v>
      </c>
      <c r="F6" s="342">
        <v>7.3995323784495248E-2</v>
      </c>
    </row>
    <row r="7" spans="2:14" ht="15.75" x14ac:dyDescent="0.25">
      <c r="B7" s="343" t="s">
        <v>4</v>
      </c>
      <c r="C7" s="344"/>
      <c r="D7" s="345">
        <v>41059.594969999998</v>
      </c>
      <c r="E7" s="346">
        <v>38183.329140000002</v>
      </c>
      <c r="F7" s="347">
        <v>7.5327790812951489E-2</v>
      </c>
      <c r="G7" s="94"/>
      <c r="H7" s="107"/>
    </row>
    <row r="8" spans="2:14" ht="15.75" x14ac:dyDescent="0.25">
      <c r="B8" s="343" t="s">
        <v>5</v>
      </c>
      <c r="C8" s="344"/>
      <c r="D8" s="345">
        <v>104698.5969</v>
      </c>
      <c r="E8" s="345">
        <v>96221.186579999965</v>
      </c>
      <c r="F8" s="347">
        <v>8.810336497931015E-2</v>
      </c>
      <c r="G8" s="94"/>
      <c r="H8" s="95"/>
    </row>
    <row r="9" spans="2:14" ht="14.25" customHeight="1" x14ac:dyDescent="0.25">
      <c r="B9" s="343" t="s">
        <v>6</v>
      </c>
      <c r="C9" s="344"/>
      <c r="D9" s="345">
        <v>173498.90800999998</v>
      </c>
      <c r="E9" s="345">
        <v>165448.66829999999</v>
      </c>
      <c r="F9" s="347">
        <v>4.8657023309506942E-2</v>
      </c>
      <c r="G9" s="94"/>
      <c r="H9" s="107"/>
    </row>
    <row r="10" spans="2:14" ht="15.75" x14ac:dyDescent="0.25">
      <c r="B10" s="343" t="s">
        <v>7</v>
      </c>
      <c r="C10" s="344"/>
      <c r="D10" s="345">
        <v>58491.309860000001</v>
      </c>
      <c r="E10" s="345">
        <v>52434.426450000006</v>
      </c>
      <c r="F10" s="347">
        <v>0.11551348646438742</v>
      </c>
      <c r="G10" s="94"/>
      <c r="H10" s="95"/>
    </row>
    <row r="11" spans="2:14" ht="15.75" x14ac:dyDescent="0.25">
      <c r="B11" s="343" t="s">
        <v>8</v>
      </c>
      <c r="C11" s="344"/>
      <c r="D11" s="345">
        <v>17477.1175</v>
      </c>
      <c r="E11" s="345">
        <v>15101.86526</v>
      </c>
      <c r="F11" s="347">
        <v>0.15728204424464587</v>
      </c>
      <c r="G11" s="94"/>
    </row>
    <row r="12" spans="2:14" ht="16.5" thickBot="1" x14ac:dyDescent="0.3">
      <c r="B12" s="348" t="s">
        <v>9</v>
      </c>
      <c r="C12" s="349"/>
      <c r="D12" s="350">
        <v>9635.0956800000004</v>
      </c>
      <c r="E12" s="350">
        <v>9577.36384</v>
      </c>
      <c r="F12" s="351">
        <v>6.0279468300956651E-3</v>
      </c>
      <c r="G12" s="94"/>
    </row>
    <row r="13" spans="2:14" s="1" customFormat="1" x14ac:dyDescent="0.25"/>
    <row r="14" spans="2:14" s="1" customFormat="1" x14ac:dyDescent="0.25">
      <c r="D14" s="100"/>
    </row>
    <row r="15" spans="2:14" s="1" customFormat="1" x14ac:dyDescent="0.25"/>
    <row r="16" spans="2:14" s="1" customFormat="1" x14ac:dyDescent="0.25"/>
    <row r="17" spans="2:3" s="1" customFormat="1" x14ac:dyDescent="0.25"/>
    <row r="18" spans="2:3" s="1" customFormat="1" x14ac:dyDescent="0.25"/>
    <row r="19" spans="2:3" s="1" customFormat="1" x14ac:dyDescent="0.25"/>
    <row r="20" spans="2:3" s="1" customFormat="1" x14ac:dyDescent="0.25"/>
    <row r="21" spans="2:3" s="1" customFormat="1" x14ac:dyDescent="0.25"/>
    <row r="22" spans="2:3" s="1" customFormat="1" ht="15.75" thickBot="1" x14ac:dyDescent="0.3"/>
    <row r="23" spans="2:3" ht="16.5" x14ac:dyDescent="0.3">
      <c r="B23" s="304"/>
      <c r="C23" s="101">
        <v>2024</v>
      </c>
    </row>
    <row r="24" spans="2:3" ht="17.25" thickBot="1" x14ac:dyDescent="0.35">
      <c r="B24" s="305"/>
      <c r="C24" s="102" t="s">
        <v>141</v>
      </c>
    </row>
    <row r="25" spans="2:3" ht="36.75" customHeight="1" thickBot="1" x14ac:dyDescent="0.35">
      <c r="B25" s="103" t="s">
        <v>10</v>
      </c>
      <c r="C25" s="104">
        <v>344.99684299</v>
      </c>
    </row>
    <row r="26" spans="2:3" ht="35.25" customHeight="1" thickBot="1" x14ac:dyDescent="0.35">
      <c r="B26" s="103" t="s">
        <v>11</v>
      </c>
      <c r="C26" s="105">
        <v>59.863779890000004</v>
      </c>
    </row>
    <row r="27" spans="2:3" ht="17.25" thickBot="1" x14ac:dyDescent="0.35">
      <c r="B27" s="106" t="s">
        <v>3</v>
      </c>
      <c r="C27" s="104">
        <v>358.22016716000002</v>
      </c>
    </row>
  </sheetData>
  <mergeCells count="3">
    <mergeCell ref="D5:E5"/>
    <mergeCell ref="B6:C6"/>
    <mergeCell ref="B23:B2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5DE9-C135-4244-826D-FC8C423F5F21}">
  <dimension ref="A1:AG205"/>
  <sheetViews>
    <sheetView workbookViewId="0">
      <selection activeCell="G32" sqref="G32"/>
    </sheetView>
  </sheetViews>
  <sheetFormatPr defaultRowHeight="15" x14ac:dyDescent="0.25"/>
  <cols>
    <col min="1" max="1" width="9" customWidth="1"/>
    <col min="2" max="2" width="18.140625" customWidth="1"/>
    <col min="3" max="3" width="10.42578125" customWidth="1"/>
    <col min="4" max="4" width="10.7109375" customWidth="1"/>
    <col min="5" max="5" width="12.85546875" bestFit="1" customWidth="1"/>
    <col min="6" max="6" width="11.5703125" bestFit="1" customWidth="1"/>
    <col min="7" max="7" width="9.28515625" bestFit="1" customWidth="1"/>
    <col min="8" max="8" width="11.85546875" customWidth="1"/>
    <col min="19" max="33" width="9.140625" style="1"/>
  </cols>
  <sheetData>
    <row r="1" spans="1:18" s="1" customFormat="1" ht="15.75" thickBot="1" x14ac:dyDescent="0.3"/>
    <row r="2" spans="1:18" x14ac:dyDescent="0.25">
      <c r="A2" s="1"/>
      <c r="B2" s="76"/>
      <c r="C2" s="77"/>
      <c r="D2" s="77"/>
      <c r="E2" s="78">
        <v>2024</v>
      </c>
      <c r="F2" s="78">
        <v>2023</v>
      </c>
      <c r="G2" s="79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thickBot="1" x14ac:dyDescent="0.3">
      <c r="A3" s="1"/>
      <c r="B3" s="80"/>
      <c r="C3" s="81"/>
      <c r="D3" s="81"/>
      <c r="E3" s="82" t="s">
        <v>158</v>
      </c>
      <c r="F3" s="82" t="s">
        <v>158</v>
      </c>
      <c r="G3" s="83" t="s">
        <v>0</v>
      </c>
      <c r="H3" s="1"/>
      <c r="I3" s="1"/>
      <c r="J3" s="1"/>
      <c r="K3" s="1"/>
      <c r="L3" s="1"/>
      <c r="M3" s="1"/>
      <c r="N3" s="1"/>
      <c r="O3" s="84"/>
      <c r="P3" s="1"/>
      <c r="Q3" s="1"/>
      <c r="R3" s="1"/>
    </row>
    <row r="4" spans="1:18" ht="15.75" thickBot="1" x14ac:dyDescent="0.3">
      <c r="A4" s="1"/>
      <c r="B4" s="85"/>
      <c r="C4" s="86"/>
      <c r="D4" s="86"/>
      <c r="E4" s="301" t="s">
        <v>1</v>
      </c>
      <c r="F4" s="301"/>
      <c r="G4" s="87" t="s">
        <v>2</v>
      </c>
      <c r="H4" s="1"/>
      <c r="I4" s="1"/>
      <c r="J4" s="1"/>
      <c r="K4" s="1"/>
      <c r="L4" s="1"/>
      <c r="M4" s="1"/>
      <c r="N4" s="1"/>
      <c r="O4" s="84"/>
      <c r="P4" s="1"/>
      <c r="Q4" s="1"/>
      <c r="R4" s="1"/>
    </row>
    <row r="5" spans="1:18" x14ac:dyDescent="0.25">
      <c r="A5" s="1"/>
      <c r="B5" s="302" t="s">
        <v>3</v>
      </c>
      <c r="C5" s="303"/>
      <c r="D5" s="86"/>
      <c r="E5" s="88">
        <f>SUM(E6:E11)</f>
        <v>827308.15307</v>
      </c>
      <c r="F5" s="88">
        <f>SUM(F6:F11)</f>
        <v>731280.74158000003</v>
      </c>
      <c r="G5" s="89">
        <f>IFERROR(E5/F5-1,"-")</f>
        <v>0.13131401666960874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90" t="s">
        <v>4</v>
      </c>
      <c r="C6" s="86"/>
      <c r="D6" s="86"/>
      <c r="E6" s="91">
        <f>+('[4]BEC Rev 4(1)'!$E$22+'[4]BEC Rev 4(1)'!$E$28)/1000</f>
        <v>81602.152770000015</v>
      </c>
      <c r="F6" s="92">
        <f>+('[4]BEC Rev 4(1)'!$H$22+'[4]BEC Rev 4(1)'!$H$28)/1000</f>
        <v>75466.896869999997</v>
      </c>
      <c r="G6" s="93">
        <f t="shared" ref="G6:G11" si="0">IFERROR(E6/F6-1,"-")</f>
        <v>8.129731252324679E-2</v>
      </c>
      <c r="H6" s="94"/>
      <c r="I6" s="95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90" t="s">
        <v>5</v>
      </c>
      <c r="C7" s="86"/>
      <c r="D7" s="86"/>
      <c r="E7" s="91">
        <f>('[4]BEC Rev 4(1)'!$E$5+'[4]BEC Rev 4(1)'!$E$8+'[4]BEC Rev 4(1)'!$E$12+'[4]BEC Rev 4(1)'!$E$13+'[4]BEC Rev 4(1)'!$E$19+'[4]BEC Rev 4(1)'!$E$23+'[4]BEC Rev 4(1)'!$E$30+'[4]BEC Rev 4(1)'!$E$16)/1000</f>
        <v>213395.24158999996</v>
      </c>
      <c r="F7" s="91">
        <f>('[4]BEC Rev 4(1)'!$H$5+'[4]BEC Rev 4(1)'!$H$8+'[4]BEC Rev 4(1)'!$H$12+'[4]BEC Rev 4(1)'!$H$13+'[4]BEC Rev 4(1)'!$H$19+'[4]BEC Rev 4(1)'!$H$23+'[4]BEC Rev 4(1)'!$H$30+'[4]BEC Rev 4(1)'!$H$16)/1000</f>
        <v>187468.54579</v>
      </c>
      <c r="G7" s="93">
        <f t="shared" si="0"/>
        <v>0.13829891137600603</v>
      </c>
      <c r="H7" s="94"/>
      <c r="I7" s="95"/>
      <c r="J7" s="1"/>
      <c r="K7" s="1"/>
      <c r="L7" s="1"/>
      <c r="M7" s="1"/>
      <c r="N7" s="1"/>
      <c r="O7" s="1"/>
      <c r="P7" s="1"/>
      <c r="Q7" s="1"/>
      <c r="R7" s="1"/>
    </row>
    <row r="8" spans="1:18" ht="14.25" customHeight="1" x14ac:dyDescent="0.25">
      <c r="A8" s="1"/>
      <c r="B8" s="90" t="s">
        <v>6</v>
      </c>
      <c r="C8" s="86"/>
      <c r="D8" s="86"/>
      <c r="E8" s="91">
        <f>('[4]BEC Rev 4(1)'!$E$6+'[4]BEC Rev 4(1)'!$E$9+'[4]BEC Rev 4(1)'!$E$29+'[4]BEC Rev 4(1)'!$E$33+'[4]BEC Rev 4(1)'!$E$34+'[4]BEC Rev 4(1)'!$E$35)/1000</f>
        <v>346373.04771000001</v>
      </c>
      <c r="F8" s="91">
        <f>('[4]BEC Rev 4(1)'!$H$6+'[4]BEC Rev 4(1)'!$H$9+'[4]BEC Rev 4(1)'!$H$29+'[4]BEC Rev 4(1)'!$H$33+'[4]BEC Rev 4(1)'!$H$34+'[4]BEC Rev 4(1)'!$H$35)/1000</f>
        <v>318961.19829000003</v>
      </c>
      <c r="G8" s="93">
        <f t="shared" si="0"/>
        <v>8.5941015919676511E-2</v>
      </c>
      <c r="H8" s="94"/>
      <c r="I8" s="95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90" t="s">
        <v>7</v>
      </c>
      <c r="C9" s="86"/>
      <c r="D9" s="86"/>
      <c r="E9" s="91">
        <f>+'[4]BEC Rev 4(1)'!$E$18/1000</f>
        <v>112597.32532999999</v>
      </c>
      <c r="F9" s="91">
        <f>+'[4]BEC Rev 4(1)'!$H$18/1000</f>
        <v>100072.73496</v>
      </c>
      <c r="G9" s="93">
        <f t="shared" si="0"/>
        <v>0.12515487235365552</v>
      </c>
      <c r="H9" s="94"/>
      <c r="I9" s="95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90" t="s">
        <v>8</v>
      </c>
      <c r="C10" s="86"/>
      <c r="D10" s="86"/>
      <c r="E10" s="91">
        <f>+'[4]BEC Rev 4(1)'!$E$26/1000</f>
        <v>37661.758439999998</v>
      </c>
      <c r="F10" s="91">
        <f>+'[4]BEC Rev 4(1)'!$H$26/1000</f>
        <v>30790.954389999999</v>
      </c>
      <c r="G10" s="93">
        <f t="shared" si="0"/>
        <v>0.22314358830759184</v>
      </c>
      <c r="H10" s="94"/>
      <c r="I10" s="95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thickBot="1" x14ac:dyDescent="0.3">
      <c r="A11" s="1"/>
      <c r="B11" s="96" t="s">
        <v>9</v>
      </c>
      <c r="C11" s="97"/>
      <c r="D11" s="97"/>
      <c r="E11" s="98">
        <f>+'[4]BEC Rev 4(1)'!$E$37/1000</f>
        <v>35678.627230000006</v>
      </c>
      <c r="F11" s="98">
        <f>+'[4]BEC Rev 4(1)'!$H$37/1000</f>
        <v>18520.41128</v>
      </c>
      <c r="G11" s="99">
        <f t="shared" si="0"/>
        <v>0.9264489697660756</v>
      </c>
      <c r="H11" s="94"/>
      <c r="I11" s="95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0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6.5" x14ac:dyDescent="0.3">
      <c r="A22" s="1"/>
      <c r="B22" s="304"/>
      <c r="C22" s="101">
        <v>2024</v>
      </c>
      <c r="D22" s="101">
        <v>2023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7.25" thickBot="1" x14ac:dyDescent="0.35">
      <c r="A23" s="1"/>
      <c r="B23" s="305"/>
      <c r="C23" s="102" t="s">
        <v>158</v>
      </c>
      <c r="D23" s="102" t="s">
        <v>158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36.75" customHeight="1" thickBot="1" x14ac:dyDescent="0.35">
      <c r="A24" s="1"/>
      <c r="B24" s="103" t="s">
        <v>10</v>
      </c>
      <c r="C24" s="104">
        <f>+'[4]SITC rev 4 (1 digit)'!F39</f>
        <v>711.72823261999997</v>
      </c>
      <c r="D24" s="104">
        <f>+'[4]SITC rev 4 (1 digit)'!I39</f>
        <v>628.87135244000001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35.25" customHeight="1" thickBot="1" x14ac:dyDescent="0.35">
      <c r="A25" s="1"/>
      <c r="B25" s="103" t="s">
        <v>11</v>
      </c>
      <c r="C25" s="105">
        <f>+'[4]SITC rev 4 (1 digit)'!F40</f>
        <v>115.57992279000001</v>
      </c>
      <c r="D25" s="104">
        <f>+'[4]SITC rev 4 (1 digit)'!I40</f>
        <v>102.409391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7.25" thickBot="1" x14ac:dyDescent="0.35">
      <c r="A26" s="1"/>
      <c r="B26" s="106" t="s">
        <v>3</v>
      </c>
      <c r="C26" s="104">
        <f>+'[4]SITC rev 4 (1 digit)'!F41</f>
        <v>827.30815540999993</v>
      </c>
      <c r="D26" s="104">
        <f>+'[4]SITC rev 4 (1 digit)'!I41</f>
        <v>731.28074343999992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</sheetData>
  <mergeCells count="3">
    <mergeCell ref="E4:F4"/>
    <mergeCell ref="B5:C5"/>
    <mergeCell ref="B22:B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A2D9-E9B8-499D-8520-1731E0E6505F}">
  <sheetPr>
    <pageSetUpPr fitToPage="1"/>
  </sheetPr>
  <dimension ref="A1:N43"/>
  <sheetViews>
    <sheetView topLeftCell="B1" zoomScale="85" zoomScaleNormal="85" workbookViewId="0">
      <selection activeCell="C21" sqref="C21"/>
    </sheetView>
  </sheetViews>
  <sheetFormatPr defaultRowHeight="15" x14ac:dyDescent="0.25"/>
  <cols>
    <col min="1" max="1" width="9.7109375" style="1" bestFit="1" customWidth="1"/>
    <col min="2" max="2" width="3.28515625" customWidth="1"/>
    <col min="3" max="3" width="74.5703125" style="4" customWidth="1"/>
    <col min="4" max="4" width="15.140625" style="5" customWidth="1"/>
    <col min="5" max="5" width="15.140625" customWidth="1"/>
    <col min="6" max="6" width="11.7109375" customWidth="1"/>
    <col min="7" max="7" width="2.28515625" style="1" customWidth="1"/>
    <col min="8" max="14" width="9.140625" style="1"/>
  </cols>
  <sheetData>
    <row r="1" spans="1:8" s="1" customFormat="1" x14ac:dyDescent="0.25">
      <c r="C1" s="108"/>
      <c r="D1" s="107"/>
    </row>
    <row r="2" spans="1:8" s="1" customFormat="1" x14ac:dyDescent="0.25">
      <c r="C2" s="108"/>
      <c r="D2" s="107"/>
    </row>
    <row r="3" spans="1:8" s="1" customFormat="1" ht="15.75" thickBot="1" x14ac:dyDescent="0.3">
      <c r="C3" s="108"/>
      <c r="D3" s="107"/>
    </row>
    <row r="4" spans="1:8" ht="21.75" customHeight="1" x14ac:dyDescent="0.3">
      <c r="A4" s="109"/>
      <c r="B4" s="109"/>
      <c r="C4" s="306" t="s">
        <v>12</v>
      </c>
      <c r="D4" s="307"/>
      <c r="E4" s="307"/>
      <c r="F4" s="308"/>
      <c r="G4" s="112"/>
    </row>
    <row r="5" spans="1:8" ht="30" customHeight="1" thickBot="1" x14ac:dyDescent="0.35">
      <c r="A5" s="109"/>
      <c r="B5" s="109"/>
      <c r="C5" s="309" t="s">
        <v>13</v>
      </c>
      <c r="D5" s="310"/>
      <c r="E5" s="310"/>
      <c r="F5" s="311"/>
      <c r="G5" s="112"/>
    </row>
    <row r="6" spans="1:8" ht="21.75" thickBot="1" x14ac:dyDescent="0.4">
      <c r="A6" s="115"/>
      <c r="B6" s="115"/>
      <c r="C6" s="7"/>
      <c r="D6" s="312" t="s">
        <v>163</v>
      </c>
      <c r="E6" s="313"/>
      <c r="F6" s="118" t="s">
        <v>2</v>
      </c>
      <c r="G6" s="119"/>
    </row>
    <row r="7" spans="1:8" ht="21" x14ac:dyDescent="0.35">
      <c r="A7" s="120"/>
      <c r="B7" s="120"/>
      <c r="C7" s="57" t="s">
        <v>14</v>
      </c>
      <c r="D7" s="164" t="s">
        <v>135</v>
      </c>
      <c r="E7" s="164" t="s">
        <v>15</v>
      </c>
      <c r="F7" s="124" t="s">
        <v>0</v>
      </c>
      <c r="G7" s="125"/>
    </row>
    <row r="8" spans="1:8" ht="28.5" customHeight="1" x14ac:dyDescent="0.3">
      <c r="A8" s="126"/>
      <c r="B8" s="126"/>
      <c r="C8" s="127" t="s">
        <v>17</v>
      </c>
      <c r="D8" s="138">
        <f>+'[3]SITC rev 4 (1 digit)'!G30</f>
        <v>71.416823570000005</v>
      </c>
      <c r="E8" s="165">
        <f>+'[3]SITC rev 4 (1 digit)'!K30</f>
        <v>66.233628369999991</v>
      </c>
      <c r="F8" s="133">
        <f t="shared" ref="F8:F19" si="0">(D8-E8)/E8</f>
        <v>7.8256247280387589E-2</v>
      </c>
      <c r="G8" s="130"/>
      <c r="H8" s="166"/>
    </row>
    <row r="9" spans="1:8" ht="28.5" customHeight="1" x14ac:dyDescent="0.3">
      <c r="A9" s="126"/>
      <c r="B9" s="126"/>
      <c r="C9" s="127" t="s">
        <v>136</v>
      </c>
      <c r="D9" s="138">
        <f>+'[3]SITC rev 4 (1 digit)'!G31</f>
        <v>16.366816329999999</v>
      </c>
      <c r="E9" s="132">
        <f>+'[3]SITC rev 4 (1 digit)'!K31</f>
        <v>16.087695289999999</v>
      </c>
      <c r="F9" s="134">
        <f t="shared" si="0"/>
        <v>1.7349970581149645E-2</v>
      </c>
      <c r="G9" s="130"/>
    </row>
    <row r="10" spans="1:8" ht="28.5" customHeight="1" x14ac:dyDescent="0.3">
      <c r="A10" s="126"/>
      <c r="B10" s="126"/>
      <c r="C10" s="127" t="s">
        <v>18</v>
      </c>
      <c r="D10" s="138">
        <f>+'[3]SITC rev 4 (1 digit)'!G32</f>
        <v>4.5828971999999997</v>
      </c>
      <c r="E10" s="132">
        <f>+'[3]SITC rev 4 (1 digit)'!K32</f>
        <v>4.9978177300000004</v>
      </c>
      <c r="F10" s="134">
        <f t="shared" si="0"/>
        <v>-8.3020340559718797E-2</v>
      </c>
      <c r="G10" s="130"/>
    </row>
    <row r="11" spans="1:8" ht="28.5" customHeight="1" x14ac:dyDescent="0.3">
      <c r="A11" s="126"/>
      <c r="B11" s="126"/>
      <c r="C11" s="127" t="s">
        <v>137</v>
      </c>
      <c r="D11" s="138">
        <f>+'[3]SITC rev 4 (1 digit)'!G33</f>
        <v>0.86612878999999998</v>
      </c>
      <c r="E11" s="138">
        <f>+'[3]SITC rev 4 (1 digit)'!K33</f>
        <v>0.69737937999999999</v>
      </c>
      <c r="F11" s="134">
        <f t="shared" si="0"/>
        <v>0.2419764834457824</v>
      </c>
      <c r="G11" s="130"/>
    </row>
    <row r="12" spans="1:8" ht="28.5" customHeight="1" x14ac:dyDescent="0.3">
      <c r="A12" s="126"/>
      <c r="B12" s="126"/>
      <c r="C12" s="127" t="s">
        <v>138</v>
      </c>
      <c r="D12" s="138">
        <f>+'[3]SITC rev 4 (1 digit)'!G34</f>
        <v>30.995201260000002</v>
      </c>
      <c r="E12" s="132">
        <f>+'[3]SITC rev 4 (1 digit)'!K34</f>
        <v>29.026991519999999</v>
      </c>
      <c r="F12" s="134">
        <f t="shared" si="0"/>
        <v>6.7806191304526989E-2</v>
      </c>
      <c r="G12" s="130"/>
    </row>
    <row r="13" spans="1:8" ht="28.5" customHeight="1" x14ac:dyDescent="0.3">
      <c r="A13" s="126"/>
      <c r="B13" s="126"/>
      <c r="C13" s="127" t="s">
        <v>19</v>
      </c>
      <c r="D13" s="138">
        <f>+'[3]SITC rev 4 (1 digit)'!G35</f>
        <v>48.347659240000006</v>
      </c>
      <c r="E13" s="132">
        <f>+'[3]SITC rev 4 (1 digit)'!K35</f>
        <v>43.868064539999999</v>
      </c>
      <c r="F13" s="134">
        <f t="shared" si="0"/>
        <v>0.10211516616866925</v>
      </c>
      <c r="G13" s="130"/>
    </row>
    <row r="14" spans="1:8" ht="28.5" customHeight="1" x14ac:dyDescent="0.3">
      <c r="A14" s="126"/>
      <c r="B14" s="126"/>
      <c r="C14" s="127" t="s">
        <v>139</v>
      </c>
      <c r="D14" s="138">
        <f>+'[3]SITC rev 4 (1 digit)'!G36</f>
        <v>77.957868939999997</v>
      </c>
      <c r="E14" s="132">
        <f>+'[3]SITC rev 4 (1 digit)'!K36</f>
        <v>72.580401109999997</v>
      </c>
      <c r="F14" s="134">
        <f t="shared" si="0"/>
        <v>7.4089805894708718E-2</v>
      </c>
      <c r="G14" s="130"/>
    </row>
    <row r="15" spans="1:8" ht="28.5" customHeight="1" x14ac:dyDescent="0.3">
      <c r="A15" s="126"/>
      <c r="B15" s="126"/>
      <c r="C15" s="127" t="s">
        <v>20</v>
      </c>
      <c r="D15" s="138">
        <f>+'[3]SITC rev 4 (1 digit)'!G37</f>
        <v>83.222441760000009</v>
      </c>
      <c r="E15" s="132">
        <f>+'[3]SITC rev 4 (1 digit)'!K37</f>
        <v>79.885774830000003</v>
      </c>
      <c r="F15" s="134">
        <f t="shared" si="0"/>
        <v>4.1767973548489233E-2</v>
      </c>
      <c r="G15" s="130"/>
    </row>
    <row r="16" spans="1:8" ht="47.25" customHeight="1" thickBot="1" x14ac:dyDescent="0.35">
      <c r="A16" s="126"/>
      <c r="B16" s="126"/>
      <c r="C16" s="127" t="s">
        <v>21</v>
      </c>
      <c r="D16" s="167">
        <f>+'[3]SITC rev 4 (1 digit)'!G38</f>
        <v>11.241005900000001</v>
      </c>
      <c r="E16" s="142">
        <f>+'[3]SITC rev 4 (1 digit)'!K38</f>
        <v>9.8620420899999992</v>
      </c>
      <c r="F16" s="143">
        <f t="shared" si="0"/>
        <v>0.13982538275701092</v>
      </c>
      <c r="G16" s="137"/>
    </row>
    <row r="17" spans="1:7" ht="25.5" customHeight="1" thickBot="1" x14ac:dyDescent="0.35">
      <c r="A17" s="126"/>
      <c r="B17" s="126"/>
      <c r="C17" s="148" t="s">
        <v>10</v>
      </c>
      <c r="D17" s="168">
        <f>SUM(D8:D16)</f>
        <v>344.99684299</v>
      </c>
      <c r="E17" s="168">
        <f>SUM(E8:E16)</f>
        <v>323.23979485999996</v>
      </c>
      <c r="F17" s="150">
        <f t="shared" si="0"/>
        <v>6.7309311774013933E-2</v>
      </c>
      <c r="G17" s="130"/>
    </row>
    <row r="18" spans="1:7" ht="25.5" customHeight="1" thickBot="1" x14ac:dyDescent="0.35">
      <c r="A18" s="126"/>
      <c r="B18" s="126"/>
      <c r="C18" s="148" t="s">
        <v>140</v>
      </c>
      <c r="D18" s="169">
        <f>+'[3]SITC rev 4 (1 digit)'!G40</f>
        <v>59.863779890000004</v>
      </c>
      <c r="E18" s="152">
        <f>+'[3]SITC rev 4 (1 digit)'!K40</f>
        <v>53.727044720000002</v>
      </c>
      <c r="F18" s="150">
        <f t="shared" si="0"/>
        <v>0.11422059787546046</v>
      </c>
      <c r="G18" s="130"/>
    </row>
    <row r="19" spans="1:7" ht="25.5" customHeight="1" thickBot="1" x14ac:dyDescent="0.35">
      <c r="A19" s="109"/>
      <c r="B19" s="109"/>
      <c r="C19" s="148" t="s">
        <v>16</v>
      </c>
      <c r="D19" s="170">
        <f>+D17+D18</f>
        <v>404.86062287999999</v>
      </c>
      <c r="E19" s="170">
        <f>+E17+E18</f>
        <v>376.96683957999994</v>
      </c>
      <c r="F19" s="150">
        <f t="shared" si="0"/>
        <v>7.3995323649894751E-2</v>
      </c>
      <c r="G19" s="130"/>
    </row>
    <row r="20" spans="1:7" s="1" customFormat="1" ht="20.25" customHeight="1" x14ac:dyDescent="0.3">
      <c r="A20" s="153"/>
      <c r="B20" s="153"/>
      <c r="C20" s="171" t="s">
        <v>165</v>
      </c>
      <c r="D20" s="172"/>
      <c r="E20" s="173"/>
      <c r="F20" s="174"/>
    </row>
    <row r="21" spans="1:7" s="1" customFormat="1" ht="19.5" thickBot="1" x14ac:dyDescent="0.35">
      <c r="A21" s="153"/>
      <c r="B21" s="153"/>
      <c r="C21" s="154"/>
      <c r="D21" s="175"/>
      <c r="E21" s="155"/>
      <c r="F21" s="156"/>
    </row>
    <row r="22" spans="1:7" s="1" customFormat="1" x14ac:dyDescent="0.25">
      <c r="C22" s="108"/>
      <c r="D22" s="107"/>
    </row>
    <row r="23" spans="1:7" s="1" customFormat="1" x14ac:dyDescent="0.25">
      <c r="C23" s="108"/>
      <c r="D23" s="107"/>
    </row>
    <row r="24" spans="1:7" s="1" customFormat="1" x14ac:dyDescent="0.25">
      <c r="C24" s="108"/>
      <c r="D24" s="107"/>
    </row>
    <row r="25" spans="1:7" s="1" customFormat="1" x14ac:dyDescent="0.25">
      <c r="C25" s="108"/>
      <c r="D25" s="107"/>
    </row>
    <row r="26" spans="1:7" s="1" customFormat="1" x14ac:dyDescent="0.25">
      <c r="C26" s="108"/>
      <c r="D26" s="107"/>
    </row>
    <row r="27" spans="1:7" s="1" customFormat="1" x14ac:dyDescent="0.25">
      <c r="C27" s="108"/>
      <c r="D27" s="107"/>
    </row>
    <row r="28" spans="1:7" s="1" customFormat="1" x14ac:dyDescent="0.25">
      <c r="C28" s="108"/>
      <c r="D28" s="107"/>
    </row>
    <row r="29" spans="1:7" s="1" customFormat="1" x14ac:dyDescent="0.25">
      <c r="C29" s="108"/>
      <c r="D29" s="107"/>
    </row>
    <row r="30" spans="1:7" s="1" customFormat="1" x14ac:dyDescent="0.25">
      <c r="C30" s="108"/>
      <c r="D30" s="107"/>
    </row>
    <row r="31" spans="1:7" s="1" customFormat="1" x14ac:dyDescent="0.25">
      <c r="C31" s="108"/>
      <c r="D31" s="107"/>
    </row>
    <row r="32" spans="1:7" s="1" customFormat="1" x14ac:dyDescent="0.25">
      <c r="C32" s="108"/>
      <c r="D32" s="107"/>
    </row>
    <row r="33" spans="3:4" s="1" customFormat="1" x14ac:dyDescent="0.25">
      <c r="C33" s="108"/>
      <c r="D33" s="107"/>
    </row>
    <row r="34" spans="3:4" s="1" customFormat="1" x14ac:dyDescent="0.25">
      <c r="C34" s="108"/>
      <c r="D34" s="107"/>
    </row>
    <row r="35" spans="3:4" s="1" customFormat="1" x14ac:dyDescent="0.25">
      <c r="C35" s="108"/>
      <c r="D35" s="107"/>
    </row>
    <row r="36" spans="3:4" s="1" customFormat="1" x14ac:dyDescent="0.25">
      <c r="C36" s="108"/>
      <c r="D36" s="107"/>
    </row>
    <row r="37" spans="3:4" s="1" customFormat="1" x14ac:dyDescent="0.25">
      <c r="C37" s="108"/>
      <c r="D37" s="107"/>
    </row>
    <row r="38" spans="3:4" s="1" customFormat="1" x14ac:dyDescent="0.25">
      <c r="C38" s="108"/>
      <c r="D38" s="107"/>
    </row>
    <row r="39" spans="3:4" s="1" customFormat="1" x14ac:dyDescent="0.25">
      <c r="C39" s="108"/>
      <c r="D39" s="107"/>
    </row>
    <row r="40" spans="3:4" s="1" customFormat="1" x14ac:dyDescent="0.25">
      <c r="C40" s="108"/>
      <c r="D40" s="107"/>
    </row>
    <row r="41" spans="3:4" s="1" customFormat="1" x14ac:dyDescent="0.25">
      <c r="C41" s="108"/>
      <c r="D41" s="107"/>
    </row>
    <row r="42" spans="3:4" s="1" customFormat="1" x14ac:dyDescent="0.25">
      <c r="C42" s="108"/>
      <c r="D42" s="107"/>
    </row>
    <row r="43" spans="3:4" s="1" customFormat="1" x14ac:dyDescent="0.25">
      <c r="C43" s="108"/>
      <c r="D43" s="107"/>
    </row>
  </sheetData>
  <mergeCells count="3">
    <mergeCell ref="C4:F4"/>
    <mergeCell ref="C5:F5"/>
    <mergeCell ref="D6:E6"/>
  </mergeCells>
  <printOptions horizontalCentered="1" verticalCentered="1" gridLines="1"/>
  <pageMargins left="0" right="0" top="0.75" bottom="0.75" header="0.3" footer="0.3"/>
  <pageSetup paperSize="5" scale="62" orientation="landscape" r:id="rId1"/>
  <ignoredErrors>
    <ignoredError sqref="D7:E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ECC3-F15A-4B49-8DBD-79276032E5C7}">
  <sheetPr>
    <pageSetUpPr fitToPage="1"/>
  </sheetPr>
  <dimension ref="A1:W44"/>
  <sheetViews>
    <sheetView zoomScale="85" zoomScaleNormal="85" workbookViewId="0">
      <pane xSplit="2" ySplit="1" topLeftCell="C2" activePane="bottomRight" state="frozen"/>
      <selection activeCell="G32" sqref="G32"/>
      <selection pane="topRight" activeCell="G32" sqref="G32"/>
      <selection pane="bottomLeft" activeCell="G32" sqref="G32"/>
      <selection pane="bottomRight" activeCell="L10" sqref="L10"/>
    </sheetView>
  </sheetViews>
  <sheetFormatPr defaultRowHeight="15" x14ac:dyDescent="0.25"/>
  <cols>
    <col min="1" max="1" width="3.28515625" customWidth="1"/>
    <col min="2" max="2" width="72" style="4" customWidth="1"/>
    <col min="3" max="8" width="17" customWidth="1"/>
    <col min="9" max="9" width="12.7109375" customWidth="1"/>
    <col min="10" max="10" width="9.7109375" style="2" customWidth="1"/>
    <col min="11" max="23" width="9.140625" style="2"/>
  </cols>
  <sheetData>
    <row r="1" spans="1:10" x14ac:dyDescent="0.25">
      <c r="I1" s="2"/>
    </row>
    <row r="2" spans="1:10" s="2" customFormat="1" x14ac:dyDescent="0.25">
      <c r="B2" s="8"/>
    </row>
    <row r="3" spans="1:10" s="2" customFormat="1" x14ac:dyDescent="0.25">
      <c r="B3" s="8"/>
    </row>
    <row r="4" spans="1:10" s="2" customFormat="1" ht="15.75" thickBot="1" x14ac:dyDescent="0.3">
      <c r="B4" s="8"/>
    </row>
    <row r="5" spans="1:10" ht="21.75" customHeight="1" x14ac:dyDescent="0.3">
      <c r="A5" s="109"/>
      <c r="B5" s="306" t="s">
        <v>159</v>
      </c>
      <c r="C5" s="307"/>
      <c r="D5" s="307"/>
      <c r="E5" s="307"/>
      <c r="F5" s="307"/>
      <c r="G5" s="307"/>
      <c r="H5" s="110"/>
      <c r="I5" s="111"/>
      <c r="J5" s="11"/>
    </row>
    <row r="6" spans="1:10" ht="22.5" customHeight="1" thickBot="1" x14ac:dyDescent="0.35">
      <c r="A6" s="109"/>
      <c r="B6" s="309" t="s">
        <v>13</v>
      </c>
      <c r="C6" s="310"/>
      <c r="D6" s="310"/>
      <c r="E6" s="310"/>
      <c r="F6" s="310"/>
      <c r="G6" s="310"/>
      <c r="H6" s="113"/>
      <c r="I6" s="114"/>
      <c r="J6" s="11"/>
    </row>
    <row r="7" spans="1:10" ht="21.75" customHeight="1" x14ac:dyDescent="0.35">
      <c r="A7" s="115"/>
      <c r="B7" s="7"/>
      <c r="C7" s="117" t="s">
        <v>135</v>
      </c>
      <c r="D7" s="116" t="s">
        <v>135</v>
      </c>
      <c r="E7" s="117" t="s">
        <v>135</v>
      </c>
      <c r="F7" s="182" t="s">
        <v>15</v>
      </c>
      <c r="G7" s="117" t="s">
        <v>15</v>
      </c>
      <c r="H7" s="117" t="s">
        <v>15</v>
      </c>
      <c r="I7" s="118" t="s">
        <v>2</v>
      </c>
      <c r="J7" s="12"/>
    </row>
    <row r="8" spans="1:10" ht="21" x14ac:dyDescent="0.35">
      <c r="A8" s="120"/>
      <c r="B8" s="57" t="s">
        <v>14</v>
      </c>
      <c r="C8" s="122" t="s">
        <v>160</v>
      </c>
      <c r="D8" s="121" t="s">
        <v>161</v>
      </c>
      <c r="E8" s="122" t="s">
        <v>158</v>
      </c>
      <c r="F8" s="123" t="s">
        <v>160</v>
      </c>
      <c r="G8" s="122" t="s">
        <v>161</v>
      </c>
      <c r="H8" s="122" t="s">
        <v>158</v>
      </c>
      <c r="I8" s="124" t="s">
        <v>0</v>
      </c>
      <c r="J8" s="13"/>
    </row>
    <row r="9" spans="1:10" ht="28.5" customHeight="1" x14ac:dyDescent="0.3">
      <c r="A9" s="126"/>
      <c r="B9" s="127" t="s">
        <v>17</v>
      </c>
      <c r="C9" s="138">
        <v>73.71503770999999</v>
      </c>
      <c r="D9" s="138">
        <v>71.416823569999991</v>
      </c>
      <c r="E9" s="169">
        <v>145.13186127999998</v>
      </c>
      <c r="F9" s="138">
        <v>64.271478770000002</v>
      </c>
      <c r="G9" s="138">
        <v>66.233628369999991</v>
      </c>
      <c r="H9" s="169">
        <v>130.50510714000001</v>
      </c>
      <c r="I9" s="129">
        <v>0.1120780210103889</v>
      </c>
      <c r="J9" s="14"/>
    </row>
    <row r="10" spans="1:10" ht="27.75" customHeight="1" x14ac:dyDescent="0.3">
      <c r="A10" s="126"/>
      <c r="B10" s="127" t="s">
        <v>136</v>
      </c>
      <c r="C10" s="138">
        <v>14.64549834</v>
      </c>
      <c r="D10" s="138">
        <v>16.366816329999999</v>
      </c>
      <c r="E10" s="169">
        <v>31.012314669999999</v>
      </c>
      <c r="F10" s="138">
        <v>14.77636921</v>
      </c>
      <c r="G10" s="138">
        <v>16.087695289999999</v>
      </c>
      <c r="H10" s="169">
        <v>30.864064499999998</v>
      </c>
      <c r="I10" s="131">
        <v>4.80332621129666E-3</v>
      </c>
      <c r="J10" s="14"/>
    </row>
    <row r="11" spans="1:10" ht="27.75" customHeight="1" x14ac:dyDescent="0.3">
      <c r="A11" s="126"/>
      <c r="B11" s="127" t="s">
        <v>18</v>
      </c>
      <c r="C11" s="138">
        <v>4.1576529600000001</v>
      </c>
      <c r="D11" s="138">
        <v>4.5828972000000006</v>
      </c>
      <c r="E11" s="169">
        <v>8.7405501600000015</v>
      </c>
      <c r="F11" s="138">
        <v>5.1043952499999996</v>
      </c>
      <c r="G11" s="138">
        <v>4.9978177300000004</v>
      </c>
      <c r="H11" s="169">
        <v>10.102212980000001</v>
      </c>
      <c r="I11" s="131">
        <v>-0.1347885678806981</v>
      </c>
      <c r="J11" s="14"/>
    </row>
    <row r="12" spans="1:10" ht="27.75" customHeight="1" x14ac:dyDescent="0.3">
      <c r="A12" s="126"/>
      <c r="B12" s="127" t="s">
        <v>137</v>
      </c>
      <c r="C12" s="138">
        <v>0.80435725000000002</v>
      </c>
      <c r="D12" s="138">
        <v>0.86612879000000009</v>
      </c>
      <c r="E12" s="169">
        <v>1.6704860400000001</v>
      </c>
      <c r="F12" s="138">
        <v>0.87656994999999993</v>
      </c>
      <c r="G12" s="138">
        <v>0.69737937999999999</v>
      </c>
      <c r="H12" s="169">
        <v>1.57394933</v>
      </c>
      <c r="I12" s="131">
        <v>6.133406467411507E-2</v>
      </c>
      <c r="J12" s="14"/>
    </row>
    <row r="13" spans="1:10" ht="27.75" customHeight="1" x14ac:dyDescent="0.3">
      <c r="A13" s="126"/>
      <c r="B13" s="127" t="s">
        <v>138</v>
      </c>
      <c r="C13" s="138">
        <v>31.068506320000001</v>
      </c>
      <c r="D13" s="138">
        <v>30.995201250000001</v>
      </c>
      <c r="E13" s="169">
        <v>62.063707570000005</v>
      </c>
      <c r="F13" s="138">
        <v>28.97651359</v>
      </c>
      <c r="G13" s="138">
        <v>29.026991519999999</v>
      </c>
      <c r="H13" s="169">
        <v>58.003505109999999</v>
      </c>
      <c r="I13" s="131">
        <v>6.9999260429177299E-2</v>
      </c>
      <c r="J13" s="14"/>
    </row>
    <row r="14" spans="1:10" ht="27.75" customHeight="1" x14ac:dyDescent="0.3">
      <c r="A14" s="126"/>
      <c r="B14" s="127" t="s">
        <v>19</v>
      </c>
      <c r="C14" s="138">
        <v>47.867823460000004</v>
      </c>
      <c r="D14" s="138">
        <v>48.347659239999999</v>
      </c>
      <c r="E14" s="169">
        <v>96.215482699999995</v>
      </c>
      <c r="F14" s="138">
        <v>40.567350020000006</v>
      </c>
      <c r="G14" s="138">
        <v>43.868064539999999</v>
      </c>
      <c r="H14" s="169">
        <v>84.435414559999998</v>
      </c>
      <c r="I14" s="131">
        <v>0.13951572573412374</v>
      </c>
      <c r="J14" s="14"/>
    </row>
    <row r="15" spans="1:10" ht="27.75" customHeight="1" x14ac:dyDescent="0.3">
      <c r="A15" s="126"/>
      <c r="B15" s="127" t="s">
        <v>139</v>
      </c>
      <c r="C15" s="138">
        <v>91.449898169999997</v>
      </c>
      <c r="D15" s="138">
        <v>77.957868939999997</v>
      </c>
      <c r="E15" s="169">
        <v>169.40776711000001</v>
      </c>
      <c r="F15" s="138">
        <v>69.548133230000005</v>
      </c>
      <c r="G15" s="138">
        <v>72.580401099999989</v>
      </c>
      <c r="H15" s="169">
        <v>142.12853432999998</v>
      </c>
      <c r="I15" s="131">
        <v>0.1919335403590525</v>
      </c>
      <c r="J15" s="14"/>
    </row>
    <row r="16" spans="1:10" ht="27.75" customHeight="1" x14ac:dyDescent="0.3">
      <c r="A16" s="126"/>
      <c r="B16" s="127" t="s">
        <v>20</v>
      </c>
      <c r="C16" s="138">
        <v>77.06746231999999</v>
      </c>
      <c r="D16" s="138">
        <v>83.222441760000009</v>
      </c>
      <c r="E16" s="169">
        <v>160.28990407999999</v>
      </c>
      <c r="F16" s="138">
        <v>72.450592379999989</v>
      </c>
      <c r="G16" s="138">
        <v>79.885774830000003</v>
      </c>
      <c r="H16" s="169">
        <v>152.33636720999999</v>
      </c>
      <c r="I16" s="135">
        <v>5.2210361948803845E-2</v>
      </c>
      <c r="J16" s="163"/>
    </row>
    <row r="17" spans="1:23" ht="42.75" customHeight="1" thickBot="1" x14ac:dyDescent="0.35">
      <c r="A17" s="126"/>
      <c r="B17" s="127" t="s">
        <v>21</v>
      </c>
      <c r="C17" s="138">
        <v>25.955151770000001</v>
      </c>
      <c r="D17" s="138">
        <v>11.24100724</v>
      </c>
      <c r="E17" s="169">
        <v>37.196159010000002</v>
      </c>
      <c r="F17" s="138">
        <v>9.0601540500000013</v>
      </c>
      <c r="G17" s="138">
        <v>9.8620432300000012</v>
      </c>
      <c r="H17" s="169">
        <v>18.922197280000002</v>
      </c>
      <c r="I17" s="136">
        <v>0.96574205730931884</v>
      </c>
      <c r="J17" s="16"/>
    </row>
    <row r="18" spans="1:23" ht="29.25" customHeight="1" thickBot="1" x14ac:dyDescent="0.4">
      <c r="A18" s="126"/>
      <c r="B18" s="58" t="s">
        <v>10</v>
      </c>
      <c r="C18" s="139">
        <v>366.73138829999999</v>
      </c>
      <c r="D18" s="140">
        <v>344.99684431999998</v>
      </c>
      <c r="E18" s="140">
        <v>711.72823261999997</v>
      </c>
      <c r="F18" s="139">
        <v>305.63155645000001</v>
      </c>
      <c r="G18" s="140">
        <v>323.23979598999995</v>
      </c>
      <c r="H18" s="140">
        <v>628.87135244000001</v>
      </c>
      <c r="I18" s="141">
        <v>0.13175489686168404</v>
      </c>
      <c r="J18" s="14"/>
    </row>
    <row r="19" spans="1:23" ht="25.5" customHeight="1" thickBot="1" x14ac:dyDescent="0.4">
      <c r="A19" s="126"/>
      <c r="B19" s="58" t="s">
        <v>140</v>
      </c>
      <c r="C19" s="144">
        <v>55.716142900000001</v>
      </c>
      <c r="D19" s="145">
        <v>59.863779890000004</v>
      </c>
      <c r="E19" s="128">
        <v>115.57992279000001</v>
      </c>
      <c r="F19" s="145">
        <v>48.682346289999998</v>
      </c>
      <c r="G19" s="146">
        <v>53.727044710000001</v>
      </c>
      <c r="H19" s="128">
        <v>102.409391</v>
      </c>
      <c r="I19" s="147">
        <v>0.12860668012370088</v>
      </c>
      <c r="J19" s="14"/>
    </row>
    <row r="20" spans="1:23" ht="25.5" customHeight="1" thickBot="1" x14ac:dyDescent="0.4">
      <c r="A20" s="109"/>
      <c r="B20" s="58" t="s">
        <v>16</v>
      </c>
      <c r="C20" s="151">
        <v>422.44753120000001</v>
      </c>
      <c r="D20" s="151">
        <v>404.86062420999997</v>
      </c>
      <c r="E20" s="151">
        <v>827.30815540999993</v>
      </c>
      <c r="F20" s="151">
        <v>354.31390274</v>
      </c>
      <c r="G20" s="151">
        <v>376.96684069999992</v>
      </c>
      <c r="H20" s="151">
        <v>731.28074343999992</v>
      </c>
      <c r="I20" s="141">
        <v>0.13131401699199652</v>
      </c>
      <c r="J20" s="14"/>
    </row>
    <row r="21" spans="1:23" s="1" customFormat="1" ht="21.75" customHeight="1" thickBot="1" x14ac:dyDescent="0.35">
      <c r="A21" s="153"/>
      <c r="B21" s="154" t="s">
        <v>165</v>
      </c>
      <c r="C21" s="155"/>
      <c r="D21" s="155"/>
      <c r="E21" s="155"/>
      <c r="F21" s="155"/>
      <c r="G21" s="155"/>
      <c r="H21" s="155"/>
      <c r="I21" s="15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1" customFormat="1" ht="22.5" customHeight="1" x14ac:dyDescent="0.3">
      <c r="A22" s="153"/>
      <c r="B22" s="157"/>
      <c r="C22" s="153"/>
      <c r="D22" s="153"/>
      <c r="E22" s="153"/>
      <c r="F22" s="153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17" customFormat="1" x14ac:dyDescent="0.25">
      <c r="B23" s="161"/>
    </row>
    <row r="24" spans="1:23" s="17" customFormat="1" x14ac:dyDescent="0.25">
      <c r="B24" s="161"/>
      <c r="C24" s="59"/>
      <c r="D24" s="59"/>
      <c r="E24" s="59"/>
      <c r="F24" s="59"/>
      <c r="G24" s="59"/>
      <c r="H24" s="59"/>
    </row>
    <row r="25" spans="1:23" s="17" customFormat="1" x14ac:dyDescent="0.25">
      <c r="B25" s="161"/>
      <c r="C25" s="59"/>
      <c r="D25" s="59"/>
      <c r="E25" s="59"/>
      <c r="F25" s="59"/>
      <c r="G25" s="59"/>
      <c r="H25" s="59"/>
    </row>
    <row r="26" spans="1:23" s="17" customFormat="1" x14ac:dyDescent="0.25">
      <c r="B26" s="161"/>
      <c r="C26" s="59"/>
      <c r="D26" s="59"/>
      <c r="E26" s="59"/>
      <c r="F26" s="59"/>
      <c r="G26" s="59"/>
      <c r="H26" s="59"/>
    </row>
    <row r="27" spans="1:23" s="17" customFormat="1" x14ac:dyDescent="0.25">
      <c r="B27" s="161"/>
    </row>
    <row r="28" spans="1:23" s="17" customFormat="1" x14ac:dyDescent="0.25">
      <c r="B28" s="161"/>
    </row>
    <row r="29" spans="1:23" s="17" customFormat="1" x14ac:dyDescent="0.25">
      <c r="B29" s="161"/>
    </row>
    <row r="30" spans="1:23" s="17" customFormat="1" x14ac:dyDescent="0.25">
      <c r="B30" s="161"/>
    </row>
    <row r="31" spans="1:23" s="17" customFormat="1" ht="16.5" x14ac:dyDescent="0.3">
      <c r="B31" s="161"/>
      <c r="D31" s="314"/>
      <c r="E31" s="158"/>
      <c r="F31" s="158"/>
    </row>
    <row r="32" spans="1:23" s="17" customFormat="1" ht="16.5" x14ac:dyDescent="0.3">
      <c r="B32" s="161"/>
      <c r="D32" s="314"/>
      <c r="E32" s="158"/>
      <c r="F32" s="158"/>
    </row>
    <row r="33" spans="2:9" s="17" customFormat="1" ht="16.5" x14ac:dyDescent="0.3">
      <c r="B33" s="161"/>
      <c r="D33" s="11"/>
      <c r="E33" s="159"/>
      <c r="F33" s="159"/>
    </row>
    <row r="34" spans="2:9" s="17" customFormat="1" ht="16.5" x14ac:dyDescent="0.3">
      <c r="B34" s="161"/>
      <c r="D34" s="11"/>
      <c r="E34" s="160"/>
      <c r="F34" s="160"/>
    </row>
    <row r="35" spans="2:9" s="17" customFormat="1" ht="16.5" x14ac:dyDescent="0.3">
      <c r="B35" s="161"/>
      <c r="D35" s="162"/>
      <c r="E35" s="159"/>
      <c r="F35" s="159"/>
    </row>
    <row r="36" spans="2:9" s="17" customFormat="1" x14ac:dyDescent="0.25">
      <c r="B36" s="161"/>
    </row>
    <row r="37" spans="2:9" s="17" customFormat="1" x14ac:dyDescent="0.25">
      <c r="B37" s="161"/>
    </row>
    <row r="38" spans="2:9" s="17" customFormat="1" x14ac:dyDescent="0.25">
      <c r="B38" s="161"/>
    </row>
    <row r="39" spans="2:9" s="17" customFormat="1" x14ac:dyDescent="0.25">
      <c r="B39" s="161"/>
    </row>
    <row r="40" spans="2:9" s="17" customFormat="1" x14ac:dyDescent="0.25">
      <c r="B40" s="161"/>
    </row>
    <row r="41" spans="2:9" s="17" customFormat="1" x14ac:dyDescent="0.25">
      <c r="B41" s="161"/>
    </row>
    <row r="42" spans="2:9" s="17" customFormat="1" x14ac:dyDescent="0.25">
      <c r="B42" s="161"/>
    </row>
    <row r="43" spans="2:9" x14ac:dyDescent="0.25">
      <c r="G43" s="1"/>
      <c r="H43" s="1"/>
      <c r="I43" s="1"/>
    </row>
    <row r="44" spans="2:9" x14ac:dyDescent="0.25">
      <c r="G44" s="1"/>
      <c r="H44" s="1"/>
      <c r="I44" s="1"/>
    </row>
  </sheetData>
  <mergeCells count="3">
    <mergeCell ref="D31:D32"/>
    <mergeCell ref="B5:G5"/>
    <mergeCell ref="B6:G6"/>
  </mergeCells>
  <printOptions horizontalCentered="1" verticalCentered="1" gridLines="1"/>
  <pageMargins left="0" right="0" top="0.75" bottom="0.75" header="0.3" footer="0.3"/>
  <pageSetup paperSize="5" scale="89" orientation="landscape" r:id="rId1"/>
  <ignoredErrors>
    <ignoredError sqref="C7:H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8975-59B8-4B76-A1E8-6648FEBFD6EC}">
  <dimension ref="A1:P112"/>
  <sheetViews>
    <sheetView zoomScale="90" zoomScaleNormal="90" workbookViewId="0">
      <pane ySplit="6" topLeftCell="A7" activePane="bottomLeft" state="frozen"/>
      <selection activeCell="C12" sqref="C12"/>
      <selection pane="bottomLeft" activeCell="F37" sqref="F37"/>
    </sheetView>
  </sheetViews>
  <sheetFormatPr defaultColWidth="9.140625" defaultRowHeight="12.75" x14ac:dyDescent="0.2"/>
  <cols>
    <col min="1" max="1" width="10.7109375" style="39" customWidth="1"/>
    <col min="2" max="2" width="11.28515625" style="22" customWidth="1"/>
    <col min="3" max="3" width="23" style="22" customWidth="1"/>
    <col min="4" max="5" width="18.7109375" style="22" customWidth="1"/>
    <col min="6" max="6" width="14" style="22" customWidth="1"/>
    <col min="7" max="11" width="9.140625" style="35"/>
    <col min="12" max="12" width="0" style="35" hidden="1" customWidth="1"/>
    <col min="13" max="13" width="9.28515625" style="35" bestFit="1" customWidth="1"/>
    <col min="14" max="14" width="11.28515625" style="35" bestFit="1" customWidth="1"/>
    <col min="15" max="15" width="9.140625" style="35"/>
    <col min="16" max="16" width="11.28515625" style="35" bestFit="1" customWidth="1"/>
    <col min="17" max="16384" width="9.140625" style="35"/>
  </cols>
  <sheetData>
    <row r="1" spans="1:12" s="37" customFormat="1" ht="14.25" x14ac:dyDescent="0.2">
      <c r="A1" s="40"/>
      <c r="L1" s="37">
        <v>1000</v>
      </c>
    </row>
    <row r="2" spans="1:12" s="37" customFormat="1" ht="14.25" x14ac:dyDescent="0.2">
      <c r="A2" s="40"/>
    </row>
    <row r="3" spans="1:12" s="37" customFormat="1" ht="14.25" customHeight="1" thickBot="1" x14ac:dyDescent="0.25">
      <c r="A3" s="40"/>
    </row>
    <row r="4" spans="1:12" ht="19.5" customHeight="1" x14ac:dyDescent="0.3">
      <c r="B4" s="306" t="s">
        <v>166</v>
      </c>
      <c r="C4" s="307"/>
      <c r="D4" s="307"/>
      <c r="E4" s="307"/>
      <c r="F4" s="307"/>
      <c r="G4" s="201"/>
      <c r="H4" s="39"/>
      <c r="I4" s="39"/>
    </row>
    <row r="5" spans="1:12" ht="19.5" thickBot="1" x14ac:dyDescent="0.35">
      <c r="A5" s="41"/>
      <c r="B5" s="315" t="s">
        <v>163</v>
      </c>
      <c r="C5" s="316"/>
      <c r="D5" s="316"/>
      <c r="E5" s="316"/>
      <c r="F5" s="317"/>
      <c r="G5" s="39"/>
      <c r="H5" s="39"/>
      <c r="I5" s="39"/>
    </row>
    <row r="6" spans="1:12" ht="21" customHeight="1" thickBot="1" x14ac:dyDescent="0.35">
      <c r="A6" s="41"/>
      <c r="B6" s="24"/>
      <c r="C6" s="25" t="s">
        <v>22</v>
      </c>
      <c r="D6" s="184">
        <v>2024</v>
      </c>
      <c r="E6" s="184">
        <v>2023</v>
      </c>
      <c r="F6" s="26" t="s">
        <v>167</v>
      </c>
    </row>
    <row r="7" spans="1:12" ht="12.75" customHeight="1" x14ac:dyDescent="0.3">
      <c r="A7" s="41"/>
      <c r="B7" s="27"/>
      <c r="C7" s="23"/>
      <c r="D7" s="28"/>
      <c r="E7" s="28"/>
      <c r="F7" s="29"/>
    </row>
    <row r="8" spans="1:12" ht="22.5" customHeight="1" x14ac:dyDescent="0.3">
      <c r="A8" s="41"/>
      <c r="B8" s="27" t="s">
        <v>23</v>
      </c>
      <c r="C8" s="23"/>
      <c r="D8" s="30">
        <v>312.91919851</v>
      </c>
      <c r="E8" s="30">
        <v>305.30974902999998</v>
      </c>
      <c r="F8" s="31">
        <v>2.4923702908852485E-2</v>
      </c>
      <c r="G8" s="36"/>
      <c r="H8" s="36"/>
      <c r="I8" s="36"/>
      <c r="K8" s="39"/>
    </row>
    <row r="9" spans="1:12" ht="22.5" customHeight="1" x14ac:dyDescent="0.3">
      <c r="A9" s="41"/>
      <c r="B9" s="27" t="s">
        <v>24</v>
      </c>
      <c r="C9" s="23"/>
      <c r="D9" s="30">
        <v>16.80797063</v>
      </c>
      <c r="E9" s="30">
        <v>16.59144083</v>
      </c>
      <c r="F9" s="31">
        <v>1.3050692957809806E-2</v>
      </c>
      <c r="G9" s="36"/>
      <c r="H9" s="36"/>
      <c r="I9" s="36"/>
      <c r="K9" s="39"/>
    </row>
    <row r="10" spans="1:12" ht="22.5" customHeight="1" x14ac:dyDescent="0.3">
      <c r="A10" s="41"/>
      <c r="B10" s="27" t="s">
        <v>25</v>
      </c>
      <c r="C10" s="23"/>
      <c r="D10" s="30">
        <v>3.5291313500000001</v>
      </c>
      <c r="E10" s="30">
        <v>3.65077893</v>
      </c>
      <c r="F10" s="31">
        <v>-3.3320993227053619E-2</v>
      </c>
      <c r="G10" s="36"/>
      <c r="H10" s="36"/>
      <c r="I10" s="36"/>
      <c r="K10" s="39"/>
    </row>
    <row r="11" spans="1:12" ht="22.5" customHeight="1" x14ac:dyDescent="0.3">
      <c r="A11" s="41"/>
      <c r="B11" s="27" t="s">
        <v>26</v>
      </c>
      <c r="C11" s="23"/>
      <c r="D11" s="30">
        <v>7.1866493199999999</v>
      </c>
      <c r="E11" s="30">
        <v>7.7219190900000001</v>
      </c>
      <c r="F11" s="31">
        <v>-6.9318230838909312E-2</v>
      </c>
      <c r="G11" s="36"/>
      <c r="H11" s="36"/>
      <c r="I11" s="36"/>
      <c r="K11" s="39"/>
    </row>
    <row r="12" spans="1:12" ht="22.5" customHeight="1" x14ac:dyDescent="0.3">
      <c r="A12" s="41"/>
      <c r="B12" s="27" t="s">
        <v>27</v>
      </c>
      <c r="C12" s="23"/>
      <c r="D12" s="30">
        <v>1.1254935100000001</v>
      </c>
      <c r="E12" s="30">
        <v>1.13986174</v>
      </c>
      <c r="F12" s="31">
        <v>-1.2605239298583593E-2</v>
      </c>
      <c r="G12" s="36"/>
      <c r="H12" s="36"/>
      <c r="I12" s="36"/>
      <c r="K12" s="39"/>
    </row>
    <row r="13" spans="1:12" ht="22.5" customHeight="1" x14ac:dyDescent="0.3">
      <c r="A13" s="41"/>
      <c r="B13" s="27" t="s">
        <v>28</v>
      </c>
      <c r="C13" s="23"/>
      <c r="D13" s="30">
        <v>0.86169091000000009</v>
      </c>
      <c r="E13" s="30">
        <v>0.77918565000000006</v>
      </c>
      <c r="F13" s="31">
        <v>0.10588652396254994</v>
      </c>
      <c r="G13" s="36"/>
      <c r="H13" s="36"/>
      <c r="I13" s="36"/>
      <c r="K13" s="39"/>
    </row>
    <row r="14" spans="1:12" ht="22.5" customHeight="1" x14ac:dyDescent="0.3">
      <c r="A14" s="41"/>
      <c r="B14" s="27" t="s">
        <v>29</v>
      </c>
      <c r="C14" s="23"/>
      <c r="D14" s="30">
        <v>2.66277009</v>
      </c>
      <c r="E14" s="30">
        <v>2.6540468700000002</v>
      </c>
      <c r="F14" s="31">
        <v>3.2867618498386708E-3</v>
      </c>
      <c r="G14" s="36"/>
      <c r="H14" s="36"/>
      <c r="I14" s="36"/>
      <c r="K14" s="39"/>
    </row>
    <row r="15" spans="1:12" ht="22.5" customHeight="1" x14ac:dyDescent="0.3">
      <c r="A15" s="41"/>
      <c r="B15" s="27" t="s">
        <v>30</v>
      </c>
      <c r="C15" s="23"/>
      <c r="D15" s="30">
        <v>3.92846282</v>
      </c>
      <c r="E15" s="30">
        <v>4.6911609400000005</v>
      </c>
      <c r="F15" s="31">
        <v>-0.16258195567257605</v>
      </c>
      <c r="G15" s="36"/>
      <c r="H15" s="36"/>
      <c r="I15" s="36"/>
      <c r="K15" s="39"/>
    </row>
    <row r="16" spans="1:12" ht="22.5" customHeight="1" x14ac:dyDescent="0.3">
      <c r="A16" s="41"/>
      <c r="B16" s="27" t="s">
        <v>31</v>
      </c>
      <c r="C16" s="23"/>
      <c r="D16" s="30">
        <v>2.3715850999999999</v>
      </c>
      <c r="E16" s="30">
        <v>3.4223992599999997</v>
      </c>
      <c r="F16" s="31">
        <v>-0.30704020196638304</v>
      </c>
      <c r="G16" s="36"/>
      <c r="H16" s="36"/>
      <c r="I16" s="36"/>
      <c r="K16" s="39"/>
    </row>
    <row r="17" spans="1:16" ht="22.5" customHeight="1" x14ac:dyDescent="0.3">
      <c r="A17" s="41"/>
      <c r="B17" s="27" t="s">
        <v>32</v>
      </c>
      <c r="C17" s="23"/>
      <c r="D17" s="30">
        <v>2.2462627299999998</v>
      </c>
      <c r="E17" s="30">
        <v>2.3082711499999999</v>
      </c>
      <c r="F17" s="31">
        <v>-2.686357709751741E-2</v>
      </c>
      <c r="G17" s="36"/>
      <c r="H17" s="36"/>
      <c r="I17" s="36"/>
      <c r="K17" s="39"/>
    </row>
    <row r="18" spans="1:16" ht="22.5" customHeight="1" x14ac:dyDescent="0.3">
      <c r="A18" s="41"/>
      <c r="B18" s="27" t="s">
        <v>33</v>
      </c>
      <c r="C18" s="23"/>
      <c r="D18" s="30">
        <v>2.77934948</v>
      </c>
      <c r="E18" s="30">
        <v>2.84510234</v>
      </c>
      <c r="F18" s="31">
        <v>-2.3110894492463063E-2</v>
      </c>
      <c r="G18" s="36"/>
      <c r="H18" s="36"/>
      <c r="I18" s="36"/>
      <c r="K18" s="39"/>
      <c r="N18" s="36"/>
      <c r="P18" s="38"/>
    </row>
    <row r="19" spans="1:16" ht="22.5" customHeight="1" x14ac:dyDescent="0.3">
      <c r="A19" s="41"/>
      <c r="B19" s="27" t="s">
        <v>34</v>
      </c>
      <c r="C19" s="23"/>
      <c r="D19" s="30">
        <v>48.442058419999967</v>
      </c>
      <c r="E19" s="30">
        <v>25.852923730000043</v>
      </c>
      <c r="F19" s="31">
        <v>0.8737555150788312</v>
      </c>
      <c r="G19" s="36"/>
      <c r="H19" s="36"/>
      <c r="I19" s="36"/>
      <c r="K19" s="39"/>
    </row>
    <row r="20" spans="1:16" ht="6" customHeight="1" thickBot="1" x14ac:dyDescent="0.35">
      <c r="A20" s="41"/>
      <c r="B20" s="27"/>
      <c r="C20" s="23"/>
      <c r="D20" s="28"/>
      <c r="E20" s="185"/>
      <c r="F20" s="32"/>
      <c r="K20" s="39"/>
      <c r="N20" s="36"/>
    </row>
    <row r="21" spans="1:16" ht="24" customHeight="1" thickBot="1" x14ac:dyDescent="0.35">
      <c r="A21" s="41"/>
      <c r="B21" s="33" t="s">
        <v>35</v>
      </c>
      <c r="C21" s="34"/>
      <c r="D21" s="64">
        <v>404.86062286999999</v>
      </c>
      <c r="E21" s="64">
        <v>376.96683956000004</v>
      </c>
      <c r="F21" s="186">
        <v>7.3995323680347891E-2</v>
      </c>
      <c r="H21" s="202"/>
      <c r="K21" s="39"/>
      <c r="N21" s="38"/>
    </row>
    <row r="22" spans="1:16" s="39" customFormat="1" ht="18.75" x14ac:dyDescent="0.3">
      <c r="A22" s="41"/>
      <c r="B22" s="54"/>
      <c r="C22" s="41"/>
      <c r="D22" s="55"/>
      <c r="E22" s="55"/>
      <c r="F22" s="55"/>
    </row>
    <row r="23" spans="1:16" ht="14.25" x14ac:dyDescent="0.2">
      <c r="B23" s="56"/>
      <c r="C23" s="35"/>
      <c r="D23" s="36"/>
      <c r="E23" s="36"/>
      <c r="F23" s="35"/>
    </row>
    <row r="24" spans="1:16" ht="14.25" x14ac:dyDescent="0.2">
      <c r="B24" s="56"/>
      <c r="C24" s="35"/>
      <c r="D24" s="35"/>
      <c r="E24" s="35"/>
      <c r="F24" s="35"/>
    </row>
    <row r="25" spans="1:16" ht="14.25" x14ac:dyDescent="0.2">
      <c r="B25" s="56"/>
      <c r="C25" s="35"/>
      <c r="D25" s="35"/>
      <c r="E25" s="35"/>
      <c r="F25" s="35"/>
    </row>
    <row r="26" spans="1:16" ht="14.25" x14ac:dyDescent="0.2">
      <c r="B26" s="56"/>
      <c r="C26" s="35"/>
      <c r="D26" s="35"/>
      <c r="E26" s="35"/>
      <c r="F26" s="35"/>
    </row>
    <row r="27" spans="1:16" ht="14.25" x14ac:dyDescent="0.2">
      <c r="B27" s="56"/>
      <c r="C27" s="35"/>
      <c r="D27" s="35"/>
      <c r="E27" s="35"/>
      <c r="F27" s="35"/>
    </row>
    <row r="28" spans="1:16" ht="14.25" x14ac:dyDescent="0.2">
      <c r="B28" s="56"/>
      <c r="C28" s="35"/>
      <c r="D28" s="35"/>
      <c r="E28" s="35"/>
      <c r="F28" s="35"/>
    </row>
    <row r="29" spans="1:16" ht="14.25" x14ac:dyDescent="0.2">
      <c r="B29" s="56"/>
      <c r="C29" s="35"/>
      <c r="D29" s="35"/>
      <c r="E29" s="35"/>
      <c r="F29" s="35"/>
    </row>
    <row r="30" spans="1:16" ht="14.25" x14ac:dyDescent="0.2">
      <c r="B30" s="56"/>
      <c r="C30" s="35"/>
      <c r="D30" s="35"/>
      <c r="E30" s="35"/>
      <c r="F30" s="35"/>
    </row>
    <row r="31" spans="1:16" ht="14.25" x14ac:dyDescent="0.2">
      <c r="B31" s="56"/>
      <c r="C31" s="35"/>
      <c r="D31" s="35"/>
      <c r="E31" s="35"/>
      <c r="F31" s="35"/>
    </row>
    <row r="32" spans="1:16" ht="14.25" x14ac:dyDescent="0.2">
      <c r="B32" s="56"/>
      <c r="C32" s="35"/>
      <c r="D32" s="35"/>
      <c r="E32" s="35"/>
      <c r="F32" s="35"/>
    </row>
    <row r="33" spans="1:6" ht="14.25" x14ac:dyDescent="0.2">
      <c r="B33" s="56"/>
      <c r="C33" s="35"/>
      <c r="D33" s="35"/>
      <c r="E33" s="35"/>
      <c r="F33" s="35"/>
    </row>
    <row r="34" spans="1:6" ht="14.25" x14ac:dyDescent="0.2">
      <c r="B34" s="56"/>
      <c r="C34" s="35"/>
      <c r="D34" s="35"/>
      <c r="E34" s="35"/>
      <c r="F34" s="35"/>
    </row>
    <row r="35" spans="1:6" ht="14.25" x14ac:dyDescent="0.2">
      <c r="B35" s="56"/>
      <c r="C35" s="35"/>
      <c r="D35" s="35"/>
      <c r="E35" s="35"/>
      <c r="F35" s="35"/>
    </row>
    <row r="36" spans="1:6" x14ac:dyDescent="0.2">
      <c r="B36" s="35"/>
      <c r="C36" s="35"/>
      <c r="D36" s="35"/>
      <c r="E36" s="35"/>
      <c r="F36" s="35"/>
    </row>
    <row r="37" spans="1:6" x14ac:dyDescent="0.2">
      <c r="B37" s="66"/>
      <c r="C37" s="35"/>
      <c r="D37" s="35"/>
      <c r="E37" s="35"/>
      <c r="F37" s="35"/>
    </row>
    <row r="38" spans="1:6" x14ac:dyDescent="0.2">
      <c r="A38" s="42"/>
      <c r="B38" s="66"/>
      <c r="C38" s="66"/>
      <c r="D38" s="35"/>
      <c r="E38" s="35"/>
      <c r="F38" s="35"/>
    </row>
    <row r="39" spans="1:6" x14ac:dyDescent="0.2">
      <c r="B39" s="35"/>
      <c r="C39" s="35"/>
      <c r="D39" s="35"/>
      <c r="E39" s="35"/>
      <c r="F39" s="35"/>
    </row>
    <row r="40" spans="1:6" x14ac:dyDescent="0.2">
      <c r="B40" s="35"/>
      <c r="C40" s="35"/>
      <c r="D40" s="35"/>
      <c r="E40" s="35"/>
      <c r="F40" s="35"/>
    </row>
    <row r="41" spans="1:6" x14ac:dyDescent="0.2">
      <c r="B41" s="35"/>
      <c r="C41" s="35"/>
      <c r="D41" s="35"/>
      <c r="E41" s="35"/>
      <c r="F41" s="35"/>
    </row>
    <row r="42" spans="1:6" x14ac:dyDescent="0.2">
      <c r="B42" s="35"/>
      <c r="C42" s="35"/>
      <c r="D42" s="35"/>
      <c r="E42" s="35"/>
      <c r="F42" s="35"/>
    </row>
    <row r="43" spans="1:6" x14ac:dyDescent="0.2">
      <c r="B43" s="35"/>
      <c r="C43" s="35"/>
      <c r="D43" s="35"/>
      <c r="E43" s="35"/>
      <c r="F43" s="35"/>
    </row>
    <row r="44" spans="1:6" x14ac:dyDescent="0.2">
      <c r="B44" s="35"/>
      <c r="C44" s="35"/>
      <c r="D44" s="35"/>
      <c r="E44" s="35"/>
      <c r="F44" s="35"/>
    </row>
    <row r="45" spans="1:6" x14ac:dyDescent="0.2">
      <c r="B45" s="35"/>
      <c r="C45" s="35"/>
      <c r="D45" s="35"/>
      <c r="E45" s="35"/>
      <c r="F45" s="35"/>
    </row>
    <row r="46" spans="1:6" x14ac:dyDescent="0.2">
      <c r="B46" s="35"/>
      <c r="C46" s="35"/>
      <c r="D46" s="35"/>
      <c r="E46" s="35"/>
      <c r="F46" s="35"/>
    </row>
    <row r="47" spans="1:6" x14ac:dyDescent="0.2">
      <c r="B47" s="35"/>
      <c r="C47" s="35"/>
      <c r="D47" s="35"/>
      <c r="E47" s="35"/>
      <c r="F47" s="35"/>
    </row>
    <row r="48" spans="1:6" x14ac:dyDescent="0.2">
      <c r="B48" s="35"/>
      <c r="C48" s="35"/>
      <c r="D48" s="35"/>
      <c r="E48" s="35"/>
      <c r="F48" s="35"/>
    </row>
    <row r="49" spans="2:6" x14ac:dyDescent="0.2">
      <c r="B49" s="35"/>
      <c r="C49" s="35"/>
      <c r="D49" s="35"/>
      <c r="E49" s="35"/>
      <c r="F49" s="35"/>
    </row>
    <row r="50" spans="2:6" x14ac:dyDescent="0.2">
      <c r="B50" s="35"/>
      <c r="C50" s="35"/>
      <c r="D50" s="35"/>
      <c r="E50" s="35"/>
      <c r="F50" s="35"/>
    </row>
    <row r="51" spans="2:6" x14ac:dyDescent="0.2">
      <c r="B51" s="35"/>
      <c r="C51" s="35"/>
      <c r="D51" s="35"/>
      <c r="E51" s="35"/>
      <c r="F51" s="35"/>
    </row>
    <row r="52" spans="2:6" x14ac:dyDescent="0.2">
      <c r="B52" s="35"/>
      <c r="C52" s="35"/>
      <c r="D52" s="35"/>
      <c r="E52" s="35"/>
      <c r="F52" s="35"/>
    </row>
    <row r="53" spans="2:6" x14ac:dyDescent="0.2">
      <c r="B53" s="35"/>
      <c r="C53" s="35"/>
      <c r="D53" s="35"/>
      <c r="E53" s="35"/>
      <c r="F53" s="35"/>
    </row>
    <row r="54" spans="2:6" x14ac:dyDescent="0.2">
      <c r="B54" s="35"/>
      <c r="C54" s="35"/>
      <c r="D54" s="35"/>
      <c r="E54" s="35"/>
      <c r="F54" s="35"/>
    </row>
    <row r="55" spans="2:6" x14ac:dyDescent="0.2">
      <c r="B55" s="35"/>
      <c r="C55" s="35"/>
      <c r="D55" s="35"/>
      <c r="E55" s="35"/>
      <c r="F55" s="35"/>
    </row>
    <row r="56" spans="2:6" x14ac:dyDescent="0.2">
      <c r="B56" s="35"/>
      <c r="C56" s="35"/>
      <c r="D56" s="35"/>
      <c r="E56" s="35"/>
      <c r="F56" s="35"/>
    </row>
    <row r="57" spans="2:6" x14ac:dyDescent="0.2">
      <c r="B57" s="35"/>
      <c r="C57" s="35"/>
      <c r="D57" s="35"/>
      <c r="E57" s="35"/>
      <c r="F57" s="35"/>
    </row>
    <row r="58" spans="2:6" x14ac:dyDescent="0.2">
      <c r="B58" s="35"/>
      <c r="C58" s="35"/>
      <c r="D58" s="35"/>
      <c r="E58" s="35"/>
      <c r="F58" s="35"/>
    </row>
    <row r="59" spans="2:6" x14ac:dyDescent="0.2">
      <c r="B59" s="35"/>
      <c r="C59" s="35"/>
      <c r="D59" s="35"/>
      <c r="E59" s="35"/>
      <c r="F59" s="35"/>
    </row>
    <row r="60" spans="2:6" x14ac:dyDescent="0.2">
      <c r="B60" s="35"/>
      <c r="C60" s="35"/>
      <c r="D60" s="35"/>
      <c r="E60" s="35"/>
      <c r="F60" s="35"/>
    </row>
    <row r="61" spans="2:6" x14ac:dyDescent="0.2">
      <c r="E61" s="35"/>
    </row>
    <row r="62" spans="2:6" x14ac:dyDescent="0.2">
      <c r="E62" s="35"/>
    </row>
    <row r="63" spans="2:6" x14ac:dyDescent="0.2">
      <c r="E63" s="35"/>
    </row>
    <row r="64" spans="2:6" x14ac:dyDescent="0.2">
      <c r="E64" s="35"/>
    </row>
    <row r="65" spans="5:5" x14ac:dyDescent="0.2">
      <c r="E65" s="35"/>
    </row>
    <row r="66" spans="5:5" x14ac:dyDescent="0.2">
      <c r="E66" s="35"/>
    </row>
    <row r="67" spans="5:5" x14ac:dyDescent="0.2">
      <c r="E67" s="35"/>
    </row>
    <row r="68" spans="5:5" x14ac:dyDescent="0.2">
      <c r="E68" s="35"/>
    </row>
    <row r="69" spans="5:5" x14ac:dyDescent="0.2">
      <c r="E69" s="35"/>
    </row>
    <row r="70" spans="5:5" x14ac:dyDescent="0.2">
      <c r="E70" s="35"/>
    </row>
    <row r="71" spans="5:5" x14ac:dyDescent="0.2">
      <c r="E71" s="35"/>
    </row>
    <row r="72" spans="5:5" x14ac:dyDescent="0.2">
      <c r="E72" s="35"/>
    </row>
    <row r="73" spans="5:5" x14ac:dyDescent="0.2">
      <c r="E73" s="35"/>
    </row>
    <row r="74" spans="5:5" x14ac:dyDescent="0.2">
      <c r="E74" s="35"/>
    </row>
    <row r="75" spans="5:5" x14ac:dyDescent="0.2">
      <c r="E75" s="35"/>
    </row>
    <row r="76" spans="5:5" x14ac:dyDescent="0.2">
      <c r="E76" s="35"/>
    </row>
    <row r="77" spans="5:5" x14ac:dyDescent="0.2">
      <c r="E77" s="35"/>
    </row>
    <row r="78" spans="5:5" x14ac:dyDescent="0.2">
      <c r="E78" s="35"/>
    </row>
    <row r="79" spans="5:5" x14ac:dyDescent="0.2">
      <c r="E79" s="35"/>
    </row>
    <row r="80" spans="5:5" x14ac:dyDescent="0.2">
      <c r="E80" s="35"/>
    </row>
    <row r="81" spans="5:5" x14ac:dyDescent="0.2">
      <c r="E81" s="35"/>
    </row>
    <row r="82" spans="5:5" x14ac:dyDescent="0.2">
      <c r="E82" s="35"/>
    </row>
    <row r="83" spans="5:5" x14ac:dyDescent="0.2">
      <c r="E83" s="35"/>
    </row>
    <row r="84" spans="5:5" x14ac:dyDescent="0.2">
      <c r="E84" s="35"/>
    </row>
    <row r="85" spans="5:5" x14ac:dyDescent="0.2">
      <c r="E85" s="35"/>
    </row>
    <row r="86" spans="5:5" x14ac:dyDescent="0.2">
      <c r="E86" s="35"/>
    </row>
    <row r="87" spans="5:5" x14ac:dyDescent="0.2">
      <c r="E87" s="35"/>
    </row>
    <row r="88" spans="5:5" x14ac:dyDescent="0.2">
      <c r="E88" s="35"/>
    </row>
    <row r="89" spans="5:5" x14ac:dyDescent="0.2">
      <c r="E89" s="35"/>
    </row>
    <row r="90" spans="5:5" x14ac:dyDescent="0.2">
      <c r="E90" s="35"/>
    </row>
    <row r="91" spans="5:5" x14ac:dyDescent="0.2">
      <c r="E91" s="35"/>
    </row>
    <row r="92" spans="5:5" x14ac:dyDescent="0.2">
      <c r="E92" s="35"/>
    </row>
    <row r="93" spans="5:5" x14ac:dyDescent="0.2">
      <c r="E93" s="35"/>
    </row>
    <row r="94" spans="5:5" x14ac:dyDescent="0.2">
      <c r="E94" s="35"/>
    </row>
    <row r="95" spans="5:5" x14ac:dyDescent="0.2">
      <c r="E95" s="35"/>
    </row>
    <row r="96" spans="5:5" x14ac:dyDescent="0.2">
      <c r="E96" s="35"/>
    </row>
    <row r="97" spans="5:5" x14ac:dyDescent="0.2">
      <c r="E97" s="35"/>
    </row>
    <row r="98" spans="5:5" x14ac:dyDescent="0.2">
      <c r="E98" s="35"/>
    </row>
    <row r="99" spans="5:5" x14ac:dyDescent="0.2">
      <c r="E99" s="35"/>
    </row>
    <row r="100" spans="5:5" x14ac:dyDescent="0.2">
      <c r="E100" s="35"/>
    </row>
    <row r="101" spans="5:5" x14ac:dyDescent="0.2">
      <c r="E101" s="35"/>
    </row>
    <row r="102" spans="5:5" x14ac:dyDescent="0.2">
      <c r="E102" s="35"/>
    </row>
    <row r="103" spans="5:5" x14ac:dyDescent="0.2">
      <c r="E103" s="35"/>
    </row>
    <row r="104" spans="5:5" x14ac:dyDescent="0.2">
      <c r="E104" s="35"/>
    </row>
    <row r="105" spans="5:5" x14ac:dyDescent="0.2">
      <c r="E105" s="35"/>
    </row>
    <row r="106" spans="5:5" x14ac:dyDescent="0.2">
      <c r="E106" s="35"/>
    </row>
    <row r="107" spans="5:5" x14ac:dyDescent="0.2">
      <c r="E107" s="35"/>
    </row>
    <row r="108" spans="5:5" x14ac:dyDescent="0.2">
      <c r="E108" s="35"/>
    </row>
    <row r="109" spans="5:5" x14ac:dyDescent="0.2">
      <c r="E109" s="35"/>
    </row>
    <row r="110" spans="5:5" x14ac:dyDescent="0.2">
      <c r="E110" s="35"/>
    </row>
    <row r="111" spans="5:5" x14ac:dyDescent="0.2">
      <c r="E111" s="35"/>
    </row>
    <row r="112" spans="5:5" x14ac:dyDescent="0.2">
      <c r="E112" s="35"/>
    </row>
  </sheetData>
  <mergeCells count="2">
    <mergeCell ref="B4:F4"/>
    <mergeCell ref="B5:F5"/>
  </mergeCells>
  <printOptions horizontalCentered="1" gridLines="1"/>
  <pageMargins left="0.25" right="0.25" top="0.25" bottom="0.5" header="0" footer="0"/>
  <pageSetup scale="85" orientation="portrait" r:id="rId1"/>
  <headerFooter>
    <oddFooter>&amp;R&amp;11&amp;P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FB05-1CF5-4053-B710-E84D0B08A4C6}">
  <dimension ref="A1:O115"/>
  <sheetViews>
    <sheetView zoomScale="90" zoomScaleNormal="90" workbookViewId="0">
      <selection activeCell="I6" sqref="I6"/>
    </sheetView>
  </sheetViews>
  <sheetFormatPr defaultColWidth="9.140625" defaultRowHeight="12.75" x14ac:dyDescent="0.2"/>
  <cols>
    <col min="1" max="1" width="10.7109375" style="39" customWidth="1"/>
    <col min="2" max="2" width="11.28515625" style="22" customWidth="1"/>
    <col min="3" max="3" width="23" style="22" customWidth="1"/>
    <col min="4" max="5" width="20.5703125" style="22" customWidth="1"/>
    <col min="6" max="6" width="15.42578125" style="22" customWidth="1"/>
    <col min="7" max="10" width="9.140625" style="35"/>
    <col min="11" max="11" width="9.140625" style="35" customWidth="1"/>
    <col min="12" max="12" width="9.28515625" style="35" bestFit="1" customWidth="1"/>
    <col min="13" max="13" width="11.28515625" style="35" bestFit="1" customWidth="1"/>
    <col min="14" max="14" width="9.140625" style="35"/>
    <col min="15" max="15" width="11.28515625" style="35" bestFit="1" customWidth="1"/>
    <col min="16" max="16384" width="9.140625" style="35"/>
  </cols>
  <sheetData>
    <row r="1" spans="1:10" s="37" customFormat="1" ht="14.25" x14ac:dyDescent="0.2">
      <c r="A1" s="40"/>
    </row>
    <row r="2" spans="1:10" s="37" customFormat="1" ht="14.25" x14ac:dyDescent="0.2">
      <c r="A2" s="40"/>
    </row>
    <row r="3" spans="1:10" s="37" customFormat="1" ht="18" x14ac:dyDescent="0.25">
      <c r="A3" s="40"/>
      <c r="D3" s="43"/>
      <c r="E3" s="43"/>
      <c r="F3" s="203"/>
    </row>
    <row r="4" spans="1:10" s="37" customFormat="1" ht="14.25" customHeight="1" thickBot="1" x14ac:dyDescent="0.25">
      <c r="A4" s="40"/>
      <c r="B4" s="183"/>
      <c r="C4" s="183"/>
      <c r="D4" s="183"/>
      <c r="E4" s="183"/>
      <c r="F4" s="183"/>
    </row>
    <row r="5" spans="1:10" ht="18.75" x14ac:dyDescent="0.3">
      <c r="B5" s="306" t="s">
        <v>168</v>
      </c>
      <c r="C5" s="307"/>
      <c r="D5" s="307"/>
      <c r="E5" s="307"/>
      <c r="F5" s="307"/>
      <c r="G5" s="201"/>
    </row>
    <row r="6" spans="1:10" ht="19.5" thickBot="1" x14ac:dyDescent="0.35">
      <c r="A6" s="41"/>
      <c r="B6" s="63"/>
      <c r="C6" s="316" t="s">
        <v>162</v>
      </c>
      <c r="D6" s="316"/>
      <c r="E6" s="316"/>
      <c r="F6" s="187"/>
      <c r="G6" s="201"/>
    </row>
    <row r="7" spans="1:10" ht="19.5" thickBot="1" x14ac:dyDescent="0.35">
      <c r="A7" s="41"/>
      <c r="B7" s="24"/>
      <c r="C7" s="25" t="s">
        <v>22</v>
      </c>
      <c r="D7" s="184">
        <v>2024</v>
      </c>
      <c r="E7" s="184">
        <v>2023</v>
      </c>
      <c r="F7" s="188" t="s">
        <v>167</v>
      </c>
    </row>
    <row r="8" spans="1:10" ht="12.75" customHeight="1" x14ac:dyDescent="0.3">
      <c r="A8" s="41"/>
      <c r="B8" s="27"/>
      <c r="C8" s="23"/>
      <c r="D8" s="28"/>
      <c r="E8" s="28"/>
      <c r="F8" s="28"/>
    </row>
    <row r="9" spans="1:10" ht="20.25" customHeight="1" x14ac:dyDescent="0.3">
      <c r="A9" s="41"/>
      <c r="B9" s="27" t="s">
        <v>23</v>
      </c>
      <c r="C9" s="23"/>
      <c r="D9" s="189">
        <f>+'[4]Table 2.2 Country Origin Report'!I9</f>
        <v>650.04999999999995</v>
      </c>
      <c r="E9" s="189">
        <f>+'[4]Table 2.2 Country Origin Report'!N9</f>
        <v>583.54</v>
      </c>
      <c r="F9" s="190">
        <f t="shared" ref="F9:F20" si="0">IF(E$22=0,"",D9/E9-1)</f>
        <v>0.11397676251842204</v>
      </c>
      <c r="G9" s="36"/>
      <c r="H9" s="36"/>
      <c r="J9" s="39"/>
    </row>
    <row r="10" spans="1:10" ht="20.25" customHeight="1" x14ac:dyDescent="0.3">
      <c r="A10" s="41"/>
      <c r="B10" s="27" t="s">
        <v>24</v>
      </c>
      <c r="C10" s="23"/>
      <c r="D10" s="189">
        <f>+'[4]Table 2.2 Country Origin Report'!I10</f>
        <v>31.619999999999997</v>
      </c>
      <c r="E10" s="189">
        <f>+'[4]Table 2.2 Country Origin Report'!N10</f>
        <v>34.81</v>
      </c>
      <c r="F10" s="190">
        <f t="shared" si="0"/>
        <v>-9.1640333237575589E-2</v>
      </c>
      <c r="G10" s="36"/>
      <c r="H10" s="36"/>
      <c r="J10" s="39"/>
    </row>
    <row r="11" spans="1:10" ht="20.25" customHeight="1" x14ac:dyDescent="0.3">
      <c r="A11" s="41"/>
      <c r="B11" s="27" t="s">
        <v>25</v>
      </c>
      <c r="C11" s="23"/>
      <c r="D11" s="189">
        <f>+'[4]Table 2.2 Country Origin Report'!I11</f>
        <v>8.4</v>
      </c>
      <c r="E11" s="189">
        <f>+'[4]Table 2.2 Country Origin Report'!N11</f>
        <v>8.7099999999999991</v>
      </c>
      <c r="F11" s="190">
        <f t="shared" si="0"/>
        <v>-3.559127439724441E-2</v>
      </c>
      <c r="G11" s="36"/>
      <c r="H11" s="36"/>
      <c r="J11" s="39"/>
    </row>
    <row r="12" spans="1:10" ht="20.25" customHeight="1" x14ac:dyDescent="0.3">
      <c r="A12" s="41"/>
      <c r="B12" s="27" t="s">
        <v>26</v>
      </c>
      <c r="C12" s="23"/>
      <c r="D12" s="189">
        <f>+'[4]Table 2.2 Country Origin Report'!I12</f>
        <v>14.370000000000001</v>
      </c>
      <c r="E12" s="189">
        <f>+'[4]Table 2.2 Country Origin Report'!N12</f>
        <v>15.8</v>
      </c>
      <c r="F12" s="190">
        <f t="shared" si="0"/>
        <v>-9.0506329113923978E-2</v>
      </c>
      <c r="G12" s="36"/>
      <c r="H12" s="36"/>
      <c r="J12" s="39"/>
    </row>
    <row r="13" spans="1:10" ht="20.25" customHeight="1" x14ac:dyDescent="0.3">
      <c r="A13" s="41"/>
      <c r="B13" s="27" t="s">
        <v>27</v>
      </c>
      <c r="C13" s="23"/>
      <c r="D13" s="189">
        <f>+'[4]Table 2.2 Country Origin Report'!I13</f>
        <v>3.37</v>
      </c>
      <c r="E13" s="189">
        <f>+'[4]Table 2.2 Country Origin Report'!N13</f>
        <v>2.2699999999999996</v>
      </c>
      <c r="F13" s="190">
        <f t="shared" si="0"/>
        <v>0.48458149779735726</v>
      </c>
      <c r="G13" s="36"/>
      <c r="H13" s="36"/>
      <c r="J13" s="39"/>
    </row>
    <row r="14" spans="1:10" ht="20.25" customHeight="1" x14ac:dyDescent="0.3">
      <c r="A14" s="41"/>
      <c r="B14" s="27" t="s">
        <v>28</v>
      </c>
      <c r="C14" s="23"/>
      <c r="D14" s="189">
        <f>+'[4]Table 2.2 Country Origin Report'!I14</f>
        <v>2.2399999999999998</v>
      </c>
      <c r="E14" s="189">
        <f>+'[4]Table 2.2 Country Origin Report'!N14</f>
        <v>1.31</v>
      </c>
      <c r="F14" s="191">
        <f t="shared" si="0"/>
        <v>0.70992366412213714</v>
      </c>
      <c r="G14" s="36"/>
      <c r="H14" s="36"/>
      <c r="J14" s="39"/>
    </row>
    <row r="15" spans="1:10" ht="20.25" customHeight="1" x14ac:dyDescent="0.3">
      <c r="A15" s="41"/>
      <c r="B15" s="27" t="s">
        <v>29</v>
      </c>
      <c r="C15" s="23"/>
      <c r="D15" s="189">
        <f>+'[4]Table 2.2 Country Origin Report'!I15</f>
        <v>5.6300000000000008</v>
      </c>
      <c r="E15" s="189">
        <f>+'[4]Table 2.2 Country Origin Report'!N15</f>
        <v>4.5199999999999996</v>
      </c>
      <c r="F15" s="190">
        <f t="shared" si="0"/>
        <v>0.24557522123893838</v>
      </c>
      <c r="G15" s="36"/>
      <c r="H15" s="36"/>
      <c r="J15" s="39"/>
    </row>
    <row r="16" spans="1:10" ht="20.25" customHeight="1" x14ac:dyDescent="0.3">
      <c r="A16" s="41"/>
      <c r="B16" s="27" t="s">
        <v>30</v>
      </c>
      <c r="C16" s="23"/>
      <c r="D16" s="189">
        <f>+'[4]Table 2.2 Country Origin Report'!I16</f>
        <v>8.02</v>
      </c>
      <c r="E16" s="189">
        <f>+'[4]Table 2.2 Country Origin Report'!N16</f>
        <v>9.07</v>
      </c>
      <c r="F16" s="190">
        <f t="shared" si="0"/>
        <v>-0.11576626240352816</v>
      </c>
      <c r="G16" s="36"/>
      <c r="H16" s="36"/>
      <c r="J16" s="39"/>
    </row>
    <row r="17" spans="1:15" ht="20.25" customHeight="1" x14ac:dyDescent="0.3">
      <c r="A17" s="41"/>
      <c r="B17" s="27" t="s">
        <v>31</v>
      </c>
      <c r="C17" s="23"/>
      <c r="D17" s="189">
        <f>+'[4]Table 2.2 Country Origin Report'!I17</f>
        <v>7.97</v>
      </c>
      <c r="E17" s="189">
        <f>+'[4]Table 2.2 Country Origin Report'!N17</f>
        <v>5.96</v>
      </c>
      <c r="F17" s="190">
        <f t="shared" si="0"/>
        <v>0.33724832214765099</v>
      </c>
      <c r="G17" s="36"/>
      <c r="H17" s="36"/>
      <c r="J17" s="39"/>
    </row>
    <row r="18" spans="1:15" ht="20.25" customHeight="1" x14ac:dyDescent="0.3">
      <c r="A18" s="41"/>
      <c r="B18" s="27" t="s">
        <v>32</v>
      </c>
      <c r="C18" s="23"/>
      <c r="D18" s="189">
        <f>+'[4]Table 2.2 Country Origin Report'!I18</f>
        <v>4.49</v>
      </c>
      <c r="E18" s="189">
        <f>+'[4]Table 2.2 Country Origin Report'!N18</f>
        <v>4.96</v>
      </c>
      <c r="F18" s="190">
        <f t="shared" si="0"/>
        <v>-9.4758064516129004E-2</v>
      </c>
      <c r="G18" s="36"/>
      <c r="H18" s="36"/>
      <c r="J18" s="39"/>
    </row>
    <row r="19" spans="1:15" ht="20.25" customHeight="1" x14ac:dyDescent="0.3">
      <c r="A19" s="41"/>
      <c r="B19" s="27" t="s">
        <v>33</v>
      </c>
      <c r="C19" s="23"/>
      <c r="D19" s="189">
        <f>+'[4]Table 2.2 Country Origin Report'!I19</f>
        <v>5.96</v>
      </c>
      <c r="E19" s="189">
        <f>+'[4]Table 2.2 Country Origin Report'!N19</f>
        <v>5.33</v>
      </c>
      <c r="F19" s="190">
        <f t="shared" si="0"/>
        <v>0.11819887429643527</v>
      </c>
      <c r="G19" s="36"/>
      <c r="H19" s="36"/>
      <c r="J19" s="39"/>
      <c r="M19" s="36"/>
      <c r="O19" s="197"/>
    </row>
    <row r="20" spans="1:15" ht="20.25" customHeight="1" x14ac:dyDescent="0.3">
      <c r="A20" s="41"/>
      <c r="B20" s="27" t="s">
        <v>34</v>
      </c>
      <c r="C20" s="23"/>
      <c r="D20" s="189">
        <f>+'[4]Table 2.2 Country Origin Report'!I20</f>
        <v>85.188155409998217</v>
      </c>
      <c r="E20" s="189">
        <f>+'[4]Table 2.2 Country Origin Report'!N20</f>
        <v>55.000743439999496</v>
      </c>
      <c r="F20" s="190">
        <f t="shared" si="0"/>
        <v>0.54885461690041115</v>
      </c>
      <c r="G20" s="36"/>
      <c r="H20" s="36"/>
      <c r="J20" s="39"/>
    </row>
    <row r="21" spans="1:15" ht="5.0999999999999996" customHeight="1" thickBot="1" x14ac:dyDescent="0.35">
      <c r="A21" s="41"/>
      <c r="B21" s="27"/>
      <c r="C21" s="23"/>
      <c r="D21" s="28"/>
      <c r="E21" s="185"/>
      <c r="F21" s="192"/>
      <c r="H21" s="36"/>
      <c r="J21" s="39"/>
      <c r="M21" s="36"/>
    </row>
    <row r="22" spans="1:15" ht="24" customHeight="1" thickBot="1" x14ac:dyDescent="0.4">
      <c r="A22" s="41"/>
      <c r="B22" s="194" t="s">
        <v>35</v>
      </c>
      <c r="C22" s="195"/>
      <c r="D22" s="193">
        <f>+D20+D19+D18+D17+D16+D15+D14+D13+D12+D11+D10+D9</f>
        <v>827.30815540999811</v>
      </c>
      <c r="E22" s="193">
        <f>+E20+E19+E18+E17+E16+E15+E14+E13+E12+E11+E10+E9</f>
        <v>731.28074343999947</v>
      </c>
      <c r="F22" s="196">
        <f>IF(E$22=0,"",D22/E22-1)</f>
        <v>0.13131401699199485</v>
      </c>
      <c r="H22" s="36"/>
      <c r="J22" s="39"/>
      <c r="M22" s="197"/>
    </row>
    <row r="23" spans="1:15" s="39" customFormat="1" ht="18.75" x14ac:dyDescent="0.3">
      <c r="A23" s="41"/>
      <c r="B23" s="54"/>
      <c r="C23" s="41"/>
      <c r="D23" s="198"/>
      <c r="E23" s="198"/>
      <c r="F23" s="198"/>
    </row>
    <row r="24" spans="1:15" ht="23.25" customHeight="1" x14ac:dyDescent="0.35">
      <c r="A24" s="65"/>
      <c r="B24" s="199"/>
      <c r="C24" s="65"/>
      <c r="D24" s="200"/>
      <c r="E24" s="200"/>
      <c r="F24" s="200"/>
    </row>
    <row r="25" spans="1:15" ht="14.25" x14ac:dyDescent="0.2">
      <c r="B25" s="56"/>
      <c r="C25" s="35"/>
      <c r="D25" s="35"/>
      <c r="E25" s="35"/>
      <c r="F25" s="35"/>
    </row>
    <row r="26" spans="1:15" ht="14.25" x14ac:dyDescent="0.2">
      <c r="B26" s="56"/>
      <c r="C26" s="35"/>
      <c r="D26" s="36"/>
      <c r="E26" s="36"/>
      <c r="F26" s="35"/>
    </row>
    <row r="27" spans="1:15" ht="14.25" x14ac:dyDescent="0.2">
      <c r="B27" s="56"/>
      <c r="C27" s="35"/>
      <c r="D27" s="35"/>
      <c r="E27" s="35"/>
      <c r="F27" s="35"/>
    </row>
    <row r="28" spans="1:15" ht="14.25" x14ac:dyDescent="0.2">
      <c r="B28" s="56"/>
      <c r="C28" s="35"/>
      <c r="D28" s="35"/>
      <c r="E28" s="35"/>
      <c r="F28" s="35"/>
    </row>
    <row r="29" spans="1:15" ht="14.25" x14ac:dyDescent="0.2">
      <c r="B29" s="56"/>
      <c r="C29" s="35"/>
      <c r="D29" s="35"/>
      <c r="E29" s="35"/>
      <c r="F29" s="35"/>
    </row>
    <row r="30" spans="1:15" ht="14.25" x14ac:dyDescent="0.2">
      <c r="B30" s="56"/>
      <c r="C30" s="35"/>
      <c r="D30" s="35"/>
      <c r="E30" s="35"/>
      <c r="F30" s="35"/>
    </row>
    <row r="31" spans="1:15" ht="14.25" x14ac:dyDescent="0.2">
      <c r="B31" s="56"/>
      <c r="C31" s="35"/>
      <c r="D31" s="35"/>
      <c r="E31" s="35"/>
      <c r="F31" s="35"/>
    </row>
    <row r="32" spans="1:15" ht="14.25" x14ac:dyDescent="0.2">
      <c r="B32" s="56"/>
      <c r="C32" s="35"/>
      <c r="D32" s="35"/>
      <c r="E32" s="35"/>
      <c r="F32" s="35"/>
    </row>
    <row r="33" spans="1:6" ht="14.25" x14ac:dyDescent="0.2">
      <c r="B33" s="56"/>
      <c r="C33" s="35"/>
      <c r="D33" s="35"/>
      <c r="E33" s="35"/>
      <c r="F33" s="35"/>
    </row>
    <row r="34" spans="1:6" ht="14.25" x14ac:dyDescent="0.2">
      <c r="B34" s="56"/>
      <c r="C34" s="35"/>
      <c r="D34" s="35"/>
      <c r="E34" s="35"/>
      <c r="F34" s="35"/>
    </row>
    <row r="35" spans="1:6" ht="14.25" x14ac:dyDescent="0.2">
      <c r="B35" s="56"/>
      <c r="C35" s="35"/>
      <c r="D35" s="35"/>
      <c r="E35" s="35"/>
      <c r="F35" s="35"/>
    </row>
    <row r="36" spans="1:6" ht="14.25" x14ac:dyDescent="0.2">
      <c r="B36" s="56"/>
      <c r="C36" s="35"/>
      <c r="D36" s="35"/>
      <c r="E36" s="35"/>
      <c r="F36" s="35"/>
    </row>
    <row r="37" spans="1:6" ht="14.25" x14ac:dyDescent="0.2">
      <c r="B37" s="56"/>
      <c r="C37" s="35"/>
      <c r="D37" s="35"/>
      <c r="E37" s="35"/>
      <c r="F37" s="35"/>
    </row>
    <row r="38" spans="1:6" ht="14.25" x14ac:dyDescent="0.2">
      <c r="B38" s="56"/>
      <c r="C38" s="35"/>
      <c r="D38" s="35"/>
      <c r="E38" s="35"/>
      <c r="F38" s="35"/>
    </row>
    <row r="39" spans="1:6" x14ac:dyDescent="0.2">
      <c r="B39" s="35"/>
      <c r="C39" s="35"/>
      <c r="D39" s="35"/>
      <c r="E39" s="35"/>
      <c r="F39" s="35"/>
    </row>
    <row r="40" spans="1:6" x14ac:dyDescent="0.2">
      <c r="B40" s="66"/>
      <c r="C40" s="35"/>
      <c r="D40" s="35"/>
      <c r="E40" s="35"/>
      <c r="F40" s="35"/>
    </row>
    <row r="41" spans="1:6" x14ac:dyDescent="0.2">
      <c r="A41" s="42"/>
      <c r="B41" s="66"/>
      <c r="C41" s="66"/>
      <c r="D41" s="35"/>
      <c r="E41" s="35"/>
      <c r="F41" s="35"/>
    </row>
    <row r="42" spans="1:6" x14ac:dyDescent="0.2">
      <c r="B42" s="35"/>
      <c r="C42" s="35"/>
      <c r="D42" s="35"/>
      <c r="E42" s="35"/>
      <c r="F42" s="35"/>
    </row>
    <row r="43" spans="1:6" x14ac:dyDescent="0.2">
      <c r="B43" s="35"/>
      <c r="C43" s="35"/>
      <c r="D43" s="35"/>
      <c r="E43" s="35"/>
      <c r="F43" s="35"/>
    </row>
    <row r="44" spans="1:6" x14ac:dyDescent="0.2">
      <c r="B44" s="35"/>
      <c r="C44" s="35"/>
      <c r="D44" s="35"/>
      <c r="E44" s="35"/>
      <c r="F44" s="35"/>
    </row>
    <row r="45" spans="1:6" x14ac:dyDescent="0.2">
      <c r="B45" s="35"/>
      <c r="C45" s="35"/>
      <c r="D45" s="35"/>
      <c r="E45" s="35"/>
      <c r="F45" s="35"/>
    </row>
    <row r="46" spans="1:6" x14ac:dyDescent="0.2">
      <c r="B46" s="35"/>
      <c r="C46" s="35"/>
      <c r="D46" s="35"/>
      <c r="E46" s="35"/>
      <c r="F46" s="35"/>
    </row>
    <row r="47" spans="1:6" x14ac:dyDescent="0.2">
      <c r="B47" s="35"/>
      <c r="C47" s="35"/>
      <c r="D47" s="35"/>
      <c r="E47" s="35"/>
      <c r="F47" s="35"/>
    </row>
    <row r="48" spans="1:6" x14ac:dyDescent="0.2">
      <c r="B48" s="35"/>
      <c r="C48" s="35"/>
      <c r="D48" s="35"/>
      <c r="E48" s="35"/>
      <c r="F48" s="35"/>
    </row>
    <row r="49" spans="2:6" x14ac:dyDescent="0.2">
      <c r="B49" s="35"/>
      <c r="C49" s="35"/>
      <c r="D49" s="35"/>
      <c r="E49" s="35"/>
      <c r="F49" s="35"/>
    </row>
    <row r="50" spans="2:6" x14ac:dyDescent="0.2">
      <c r="B50" s="35"/>
      <c r="C50" s="35"/>
      <c r="D50" s="35"/>
      <c r="E50" s="35"/>
      <c r="F50" s="35"/>
    </row>
    <row r="51" spans="2:6" x14ac:dyDescent="0.2">
      <c r="B51" s="35"/>
      <c r="C51" s="35"/>
      <c r="D51" s="35"/>
      <c r="E51" s="35"/>
      <c r="F51" s="35"/>
    </row>
    <row r="52" spans="2:6" x14ac:dyDescent="0.2">
      <c r="B52" s="35"/>
      <c r="C52" s="35"/>
      <c r="D52" s="35"/>
      <c r="E52" s="35"/>
      <c r="F52" s="35"/>
    </row>
    <row r="53" spans="2:6" x14ac:dyDescent="0.2">
      <c r="B53" s="35"/>
      <c r="C53" s="35"/>
      <c r="D53" s="35"/>
      <c r="E53" s="35"/>
      <c r="F53" s="35"/>
    </row>
    <row r="54" spans="2:6" x14ac:dyDescent="0.2">
      <c r="B54" s="35"/>
      <c r="C54" s="35"/>
      <c r="D54" s="35"/>
      <c r="E54" s="35"/>
      <c r="F54" s="35"/>
    </row>
    <row r="55" spans="2:6" x14ac:dyDescent="0.2">
      <c r="B55" s="35"/>
      <c r="C55" s="35"/>
      <c r="D55" s="35"/>
      <c r="E55" s="35"/>
      <c r="F55" s="35"/>
    </row>
    <row r="56" spans="2:6" x14ac:dyDescent="0.2">
      <c r="B56" s="35"/>
      <c r="C56" s="35"/>
      <c r="D56" s="35"/>
      <c r="E56" s="35"/>
      <c r="F56" s="35"/>
    </row>
    <row r="57" spans="2:6" x14ac:dyDescent="0.2">
      <c r="B57" s="35"/>
      <c r="C57" s="35"/>
      <c r="D57" s="35"/>
      <c r="E57" s="35"/>
      <c r="F57" s="35"/>
    </row>
    <row r="58" spans="2:6" x14ac:dyDescent="0.2">
      <c r="B58" s="35"/>
      <c r="C58" s="35"/>
      <c r="D58" s="35"/>
      <c r="E58" s="35"/>
      <c r="F58" s="35"/>
    </row>
    <row r="59" spans="2:6" x14ac:dyDescent="0.2">
      <c r="B59" s="35"/>
      <c r="C59" s="35"/>
      <c r="D59" s="35"/>
      <c r="E59" s="35"/>
      <c r="F59" s="35"/>
    </row>
    <row r="60" spans="2:6" x14ac:dyDescent="0.2">
      <c r="B60" s="35"/>
      <c r="C60" s="35"/>
      <c r="D60" s="35"/>
      <c r="E60" s="35"/>
      <c r="F60" s="35"/>
    </row>
    <row r="61" spans="2:6" x14ac:dyDescent="0.2">
      <c r="E61" s="35"/>
    </row>
    <row r="62" spans="2:6" x14ac:dyDescent="0.2">
      <c r="E62" s="35"/>
    </row>
    <row r="63" spans="2:6" x14ac:dyDescent="0.2">
      <c r="E63" s="35"/>
    </row>
    <row r="64" spans="2:6" x14ac:dyDescent="0.2">
      <c r="E64" s="35"/>
    </row>
    <row r="65" spans="5:5" x14ac:dyDescent="0.2">
      <c r="E65" s="35"/>
    </row>
    <row r="66" spans="5:5" x14ac:dyDescent="0.2">
      <c r="E66" s="35"/>
    </row>
    <row r="67" spans="5:5" x14ac:dyDescent="0.2">
      <c r="E67" s="35"/>
    </row>
    <row r="68" spans="5:5" x14ac:dyDescent="0.2">
      <c r="E68" s="35"/>
    </row>
    <row r="69" spans="5:5" x14ac:dyDescent="0.2">
      <c r="E69" s="35"/>
    </row>
    <row r="70" spans="5:5" x14ac:dyDescent="0.2">
      <c r="E70" s="35"/>
    </row>
    <row r="71" spans="5:5" x14ac:dyDescent="0.2">
      <c r="E71" s="35"/>
    </row>
    <row r="72" spans="5:5" x14ac:dyDescent="0.2">
      <c r="E72" s="35"/>
    </row>
    <row r="73" spans="5:5" x14ac:dyDescent="0.2">
      <c r="E73" s="35"/>
    </row>
    <row r="74" spans="5:5" x14ac:dyDescent="0.2">
      <c r="E74" s="35"/>
    </row>
    <row r="75" spans="5:5" x14ac:dyDescent="0.2">
      <c r="E75" s="35"/>
    </row>
    <row r="76" spans="5:5" x14ac:dyDescent="0.2">
      <c r="E76" s="35"/>
    </row>
    <row r="77" spans="5:5" x14ac:dyDescent="0.2">
      <c r="E77" s="35"/>
    </row>
    <row r="78" spans="5:5" x14ac:dyDescent="0.2">
      <c r="E78" s="35"/>
    </row>
    <row r="79" spans="5:5" x14ac:dyDescent="0.2">
      <c r="E79" s="35"/>
    </row>
    <row r="80" spans="5:5" x14ac:dyDescent="0.2">
      <c r="E80" s="35"/>
    </row>
    <row r="81" spans="5:5" x14ac:dyDescent="0.2">
      <c r="E81" s="35"/>
    </row>
    <row r="82" spans="5:5" x14ac:dyDescent="0.2">
      <c r="E82" s="35"/>
    </row>
    <row r="83" spans="5:5" x14ac:dyDescent="0.2">
      <c r="E83" s="35"/>
    </row>
    <row r="84" spans="5:5" x14ac:dyDescent="0.2">
      <c r="E84" s="35"/>
    </row>
    <row r="85" spans="5:5" x14ac:dyDescent="0.2">
      <c r="E85" s="35"/>
    </row>
    <row r="86" spans="5:5" x14ac:dyDescent="0.2">
      <c r="E86" s="35"/>
    </row>
    <row r="87" spans="5:5" x14ac:dyDescent="0.2">
      <c r="E87" s="35"/>
    </row>
    <row r="88" spans="5:5" x14ac:dyDescent="0.2">
      <c r="E88" s="35"/>
    </row>
    <row r="89" spans="5:5" x14ac:dyDescent="0.2">
      <c r="E89" s="35"/>
    </row>
    <row r="90" spans="5:5" x14ac:dyDescent="0.2">
      <c r="E90" s="35"/>
    </row>
    <row r="91" spans="5:5" x14ac:dyDescent="0.2">
      <c r="E91" s="35"/>
    </row>
    <row r="92" spans="5:5" x14ac:dyDescent="0.2">
      <c r="E92" s="35"/>
    </row>
    <row r="93" spans="5:5" x14ac:dyDescent="0.2">
      <c r="E93" s="35"/>
    </row>
    <row r="94" spans="5:5" x14ac:dyDescent="0.2">
      <c r="E94" s="35"/>
    </row>
    <row r="95" spans="5:5" x14ac:dyDescent="0.2">
      <c r="E95" s="35"/>
    </row>
    <row r="96" spans="5:5" x14ac:dyDescent="0.2">
      <c r="E96" s="35"/>
    </row>
    <row r="97" spans="5:5" x14ac:dyDescent="0.2">
      <c r="E97" s="35"/>
    </row>
    <row r="98" spans="5:5" x14ac:dyDescent="0.2">
      <c r="E98" s="35"/>
    </row>
    <row r="99" spans="5:5" x14ac:dyDescent="0.2">
      <c r="E99" s="35"/>
    </row>
    <row r="100" spans="5:5" x14ac:dyDescent="0.2">
      <c r="E100" s="35"/>
    </row>
    <row r="101" spans="5:5" x14ac:dyDescent="0.2">
      <c r="E101" s="35"/>
    </row>
    <row r="102" spans="5:5" x14ac:dyDescent="0.2">
      <c r="E102" s="35"/>
    </row>
    <row r="103" spans="5:5" x14ac:dyDescent="0.2">
      <c r="E103" s="35"/>
    </row>
    <row r="104" spans="5:5" x14ac:dyDescent="0.2">
      <c r="E104" s="35"/>
    </row>
    <row r="105" spans="5:5" x14ac:dyDescent="0.2">
      <c r="E105" s="35"/>
    </row>
    <row r="106" spans="5:5" x14ac:dyDescent="0.2">
      <c r="E106" s="35"/>
    </row>
    <row r="107" spans="5:5" x14ac:dyDescent="0.2">
      <c r="E107" s="35"/>
    </row>
    <row r="108" spans="5:5" x14ac:dyDescent="0.2">
      <c r="E108" s="35"/>
    </row>
    <row r="109" spans="5:5" x14ac:dyDescent="0.2">
      <c r="E109" s="35"/>
    </row>
    <row r="110" spans="5:5" x14ac:dyDescent="0.2">
      <c r="E110" s="35"/>
    </row>
    <row r="111" spans="5:5" x14ac:dyDescent="0.2">
      <c r="E111" s="35"/>
    </row>
    <row r="112" spans="5:5" x14ac:dyDescent="0.2">
      <c r="E112" s="35"/>
    </row>
    <row r="113" spans="5:5" x14ac:dyDescent="0.2">
      <c r="E113" s="35"/>
    </row>
    <row r="114" spans="5:5" x14ac:dyDescent="0.2">
      <c r="E114" s="35"/>
    </row>
    <row r="115" spans="5:5" x14ac:dyDescent="0.2">
      <c r="E115" s="35"/>
    </row>
  </sheetData>
  <mergeCells count="2">
    <mergeCell ref="B5:F5"/>
    <mergeCell ref="C6:E6"/>
  </mergeCells>
  <printOptions horizontalCentered="1" gridLines="1"/>
  <pageMargins left="0.25" right="0.25" top="0.25" bottom="0.5" header="0" footer="0"/>
  <pageSetup scale="85" orientation="portrait" r:id="rId1"/>
  <headerFooter>
    <oddFooter>&amp;R&amp;11&amp;P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23E5-BB96-492F-BDED-C1410B35AC60}">
  <sheetPr>
    <pageSetUpPr fitToPage="1"/>
  </sheetPr>
  <dimension ref="A2:J67"/>
  <sheetViews>
    <sheetView zoomScale="85" zoomScaleNormal="85" workbookViewId="0">
      <pane ySplit="6" topLeftCell="A7" activePane="bottomLeft" state="frozen"/>
      <selection activeCell="E5376" sqref="E5376"/>
      <selection pane="bottomLeft" activeCell="I30" sqref="I30"/>
    </sheetView>
  </sheetViews>
  <sheetFormatPr defaultRowHeight="15" x14ac:dyDescent="0.25"/>
  <cols>
    <col min="1" max="1" width="15.5703125" style="3" customWidth="1"/>
    <col min="2" max="2" width="85.5703125" style="2" customWidth="1"/>
    <col min="3" max="3" width="22.42578125" style="46" customWidth="1"/>
    <col min="4" max="4" width="21.7109375" style="2" customWidth="1"/>
    <col min="5" max="5" width="15.140625" style="2" bestFit="1" customWidth="1"/>
    <col min="6" max="6" width="2.140625" style="2" customWidth="1"/>
    <col min="7" max="7" width="12.140625" style="2" customWidth="1"/>
    <col min="8" max="9" width="12.28515625" style="2" customWidth="1"/>
    <col min="10" max="16384" width="9.140625" style="2"/>
  </cols>
  <sheetData>
    <row r="2" spans="1:10" ht="15.75" thickBot="1" x14ac:dyDescent="0.3"/>
    <row r="3" spans="1:10" customFormat="1" ht="28.5" customHeight="1" x14ac:dyDescent="0.25">
      <c r="A3" s="3"/>
      <c r="B3" s="318" t="s">
        <v>169</v>
      </c>
      <c r="C3" s="319"/>
      <c r="D3" s="319"/>
      <c r="E3" s="320"/>
      <c r="F3" s="204"/>
      <c r="G3" s="45"/>
      <c r="H3" s="2"/>
      <c r="I3" s="2"/>
      <c r="J3" s="2"/>
    </row>
    <row r="4" spans="1:10" customFormat="1" ht="28.5" customHeight="1" thickBot="1" x14ac:dyDescent="0.3">
      <c r="A4" s="3"/>
      <c r="B4" s="321" t="s">
        <v>170</v>
      </c>
      <c r="C4" s="322"/>
      <c r="D4" s="323"/>
      <c r="E4" s="324"/>
      <c r="F4" s="204"/>
      <c r="G4" s="2"/>
      <c r="H4" s="2"/>
      <c r="I4" s="2"/>
      <c r="J4" s="2"/>
    </row>
    <row r="5" spans="1:10" customFormat="1" ht="18.75" x14ac:dyDescent="0.3">
      <c r="A5" s="3"/>
      <c r="B5" s="44"/>
      <c r="C5" s="179" t="s">
        <v>135</v>
      </c>
      <c r="D5" s="179" t="s">
        <v>15</v>
      </c>
      <c r="E5" s="226" t="s">
        <v>150</v>
      </c>
      <c r="F5" s="205"/>
      <c r="G5" s="2"/>
      <c r="H5" s="2"/>
      <c r="I5" s="2"/>
      <c r="J5" s="2"/>
    </row>
    <row r="6" spans="1:10" customFormat="1" ht="23.25" customHeight="1" x14ac:dyDescent="0.3">
      <c r="A6" s="72"/>
      <c r="B6" s="206" t="s">
        <v>36</v>
      </c>
      <c r="C6" s="180" t="s">
        <v>164</v>
      </c>
      <c r="D6" s="181" t="s">
        <v>164</v>
      </c>
      <c r="E6" s="207" t="s">
        <v>37</v>
      </c>
      <c r="F6" s="176"/>
      <c r="G6" s="21"/>
      <c r="H6" s="21"/>
      <c r="I6" s="21"/>
      <c r="J6" s="2"/>
    </row>
    <row r="7" spans="1:10" customFormat="1" ht="18.75" x14ac:dyDescent="0.3">
      <c r="A7" s="73"/>
      <c r="B7" s="208" t="s">
        <v>171</v>
      </c>
      <c r="C7" s="223">
        <v>84521.866450000001</v>
      </c>
      <c r="D7" s="227">
        <v>78798.733869999996</v>
      </c>
      <c r="E7" s="67">
        <v>7.2629753029304675E-2</v>
      </c>
      <c r="F7" s="209"/>
      <c r="G7" s="18"/>
      <c r="H7" s="18"/>
      <c r="I7" s="18"/>
      <c r="J7" s="2"/>
    </row>
    <row r="8" spans="1:10" customFormat="1" ht="18.75" x14ac:dyDescent="0.3">
      <c r="A8" s="74"/>
      <c r="B8" s="210" t="s">
        <v>64</v>
      </c>
      <c r="C8" s="169">
        <v>20942.733659999998</v>
      </c>
      <c r="D8" s="152">
        <v>19662.27951</v>
      </c>
      <c r="E8" s="67">
        <v>6.5122365356914694E-2</v>
      </c>
      <c r="F8" s="209"/>
      <c r="G8" s="18"/>
      <c r="H8" s="18"/>
      <c r="I8" s="18"/>
      <c r="J8" s="2"/>
    </row>
    <row r="9" spans="1:10" customFormat="1" ht="18.75" x14ac:dyDescent="0.3">
      <c r="A9" s="74"/>
      <c r="B9" s="211" t="s">
        <v>38</v>
      </c>
      <c r="C9" s="138">
        <v>1458.8316500000001</v>
      </c>
      <c r="D9" s="132">
        <v>1659.0574200000001</v>
      </c>
      <c r="E9" s="68">
        <v>-0.12068646183445537</v>
      </c>
      <c r="F9" s="212"/>
      <c r="G9" s="18"/>
      <c r="H9" s="18"/>
      <c r="I9" s="18"/>
      <c r="J9" s="2"/>
    </row>
    <row r="10" spans="1:10" customFormat="1" ht="18.75" x14ac:dyDescent="0.3">
      <c r="A10" s="74"/>
      <c r="B10" s="211" t="s">
        <v>39</v>
      </c>
      <c r="C10" s="138">
        <v>19483.902010000002</v>
      </c>
      <c r="D10" s="132">
        <v>18003.222089999999</v>
      </c>
      <c r="E10" s="68">
        <v>8.2245273240419289E-2</v>
      </c>
      <c r="F10" s="212"/>
      <c r="G10" s="18"/>
      <c r="H10" s="18"/>
      <c r="I10" s="18"/>
      <c r="J10" s="2"/>
    </row>
    <row r="11" spans="1:10" customFormat="1" ht="15.95" customHeight="1" x14ac:dyDescent="0.3">
      <c r="A11" s="74"/>
      <c r="B11" s="211"/>
      <c r="C11" s="138"/>
      <c r="D11" s="132"/>
      <c r="E11" s="68"/>
      <c r="F11" s="212"/>
      <c r="G11" s="18"/>
      <c r="H11" s="18"/>
      <c r="I11" s="18"/>
      <c r="J11" s="2"/>
    </row>
    <row r="12" spans="1:10" customFormat="1" ht="18.75" x14ac:dyDescent="0.3">
      <c r="A12" s="74"/>
      <c r="B12" s="210" t="s">
        <v>40</v>
      </c>
      <c r="C12" s="169">
        <v>63579.132790000003</v>
      </c>
      <c r="D12" s="152">
        <v>59136.454360000003</v>
      </c>
      <c r="E12" s="67">
        <v>7.5125884331087578E-2</v>
      </c>
      <c r="F12" s="209"/>
      <c r="G12" s="18"/>
      <c r="H12" s="18"/>
      <c r="I12" s="18"/>
      <c r="J12" s="2"/>
    </row>
    <row r="13" spans="1:10" customFormat="1" ht="18.75" x14ac:dyDescent="0.3">
      <c r="A13" s="74"/>
      <c r="B13" s="211" t="s">
        <v>41</v>
      </c>
      <c r="C13" s="138">
        <v>4580.5876699999999</v>
      </c>
      <c r="D13" s="132">
        <v>3953.0885399999997</v>
      </c>
      <c r="E13" s="68">
        <v>0.15873642182575556</v>
      </c>
      <c r="F13" s="212"/>
      <c r="G13" s="18"/>
      <c r="H13" s="18"/>
      <c r="I13" s="18"/>
      <c r="J13" s="2"/>
    </row>
    <row r="14" spans="1:10" customFormat="1" ht="18.75" x14ac:dyDescent="0.3">
      <c r="A14" s="74"/>
      <c r="B14" s="211" t="s">
        <v>42</v>
      </c>
      <c r="C14" s="138">
        <v>58998.545119999995</v>
      </c>
      <c r="D14" s="132">
        <v>55183.365819999992</v>
      </c>
      <c r="E14" s="68">
        <v>6.9136400857543856E-2</v>
      </c>
      <c r="F14" s="212"/>
      <c r="G14" s="18"/>
      <c r="H14" s="18"/>
      <c r="I14" s="18"/>
      <c r="J14" s="2"/>
    </row>
    <row r="15" spans="1:10" customFormat="1" ht="15.95" customHeight="1" x14ac:dyDescent="0.3">
      <c r="A15" s="74"/>
      <c r="B15" s="211"/>
      <c r="C15" s="138"/>
      <c r="D15" s="132"/>
      <c r="E15" s="68"/>
      <c r="F15" s="212"/>
      <c r="G15" s="18"/>
      <c r="H15" s="18"/>
      <c r="I15" s="18"/>
      <c r="J15" s="2"/>
    </row>
    <row r="16" spans="1:10" customFormat="1" ht="18.75" x14ac:dyDescent="0.3">
      <c r="A16" s="74"/>
      <c r="B16" s="208" t="s">
        <v>151</v>
      </c>
      <c r="C16" s="169">
        <v>75432.663629999995</v>
      </c>
      <c r="D16" s="152">
        <v>66668.940180000005</v>
      </c>
      <c r="E16" s="67">
        <v>0.13145136890340153</v>
      </c>
      <c r="F16" s="209"/>
      <c r="G16" s="18"/>
      <c r="H16" s="18"/>
      <c r="I16" s="18"/>
      <c r="J16" s="2"/>
    </row>
    <row r="17" spans="1:10" customFormat="1" ht="18.75" x14ac:dyDescent="0.3">
      <c r="A17" s="74"/>
      <c r="B17" s="211" t="s">
        <v>43</v>
      </c>
      <c r="C17" s="138">
        <v>3991.1961999999999</v>
      </c>
      <c r="D17" s="132">
        <v>4286.8676500000001</v>
      </c>
      <c r="E17" s="68">
        <v>-6.897144352007234E-2</v>
      </c>
      <c r="F17" s="212"/>
      <c r="G17" s="18"/>
      <c r="H17" s="18"/>
      <c r="I17" s="18"/>
      <c r="J17" s="2"/>
    </row>
    <row r="18" spans="1:10" customFormat="1" ht="18.75" x14ac:dyDescent="0.3">
      <c r="A18" s="74"/>
      <c r="B18" s="211" t="s">
        <v>44</v>
      </c>
      <c r="C18" s="138">
        <v>71441.467430000004</v>
      </c>
      <c r="D18" s="132">
        <v>62382.072529999998</v>
      </c>
      <c r="E18" s="68">
        <v>0.14522433341154667</v>
      </c>
      <c r="F18" s="212"/>
      <c r="G18" s="18"/>
      <c r="H18" s="18"/>
      <c r="I18" s="18"/>
      <c r="J18" s="2"/>
    </row>
    <row r="19" spans="1:10" customFormat="1" ht="18" customHeight="1" x14ac:dyDescent="0.3">
      <c r="A19" s="74"/>
      <c r="B19" s="211"/>
      <c r="C19" s="138"/>
      <c r="D19" s="132"/>
      <c r="E19" s="68"/>
      <c r="F19" s="212"/>
      <c r="G19" s="18"/>
      <c r="H19" s="18"/>
      <c r="I19" s="18"/>
      <c r="J19" s="2"/>
    </row>
    <row r="20" spans="1:10" customFormat="1" ht="18.75" x14ac:dyDescent="0.3">
      <c r="A20" s="15"/>
      <c r="B20" s="208" t="s">
        <v>45</v>
      </c>
      <c r="C20" s="169">
        <v>59561.660270000008</v>
      </c>
      <c r="D20" s="152">
        <v>53311.170830000003</v>
      </c>
      <c r="E20" s="67">
        <v>0.11724539796606084</v>
      </c>
      <c r="F20" s="209"/>
      <c r="G20" s="18"/>
      <c r="H20" s="18"/>
      <c r="I20" s="18"/>
      <c r="J20" s="2"/>
    </row>
    <row r="21" spans="1:10" customFormat="1" ht="18.75" x14ac:dyDescent="0.3">
      <c r="A21" s="3"/>
      <c r="B21" s="211" t="s">
        <v>46</v>
      </c>
      <c r="C21" s="138">
        <v>0</v>
      </c>
      <c r="D21" s="132">
        <v>0</v>
      </c>
      <c r="E21" s="69" t="s">
        <v>63</v>
      </c>
      <c r="F21" s="212"/>
      <c r="G21" s="18"/>
      <c r="H21" s="18"/>
      <c r="I21" s="18"/>
      <c r="J21" s="2"/>
    </row>
    <row r="22" spans="1:10" customFormat="1" ht="18.75" x14ac:dyDescent="0.3">
      <c r="A22" s="15"/>
      <c r="B22" s="211" t="s">
        <v>47</v>
      </c>
      <c r="C22" s="138">
        <v>59561.660270000008</v>
      </c>
      <c r="D22" s="138">
        <v>53311.170830000003</v>
      </c>
      <c r="E22" s="70">
        <v>0.11724539796606084</v>
      </c>
      <c r="F22" s="213"/>
      <c r="G22" s="18"/>
      <c r="H22" s="18"/>
      <c r="I22" s="18"/>
      <c r="J22" s="2"/>
    </row>
    <row r="23" spans="1:10" customFormat="1" ht="18.75" x14ac:dyDescent="0.3">
      <c r="A23" s="3"/>
      <c r="B23" s="214" t="s">
        <v>48</v>
      </c>
      <c r="C23" s="138">
        <v>58491.309860000001</v>
      </c>
      <c r="D23" s="138">
        <v>52434.426449999999</v>
      </c>
      <c r="E23" s="70">
        <v>0.1155134864643876</v>
      </c>
      <c r="F23" s="213"/>
      <c r="G23" s="18"/>
      <c r="H23" s="18"/>
      <c r="I23" s="18"/>
      <c r="J23" s="2"/>
    </row>
    <row r="24" spans="1:10" customFormat="1" ht="18.75" x14ac:dyDescent="0.3">
      <c r="A24" s="3"/>
      <c r="B24" s="214" t="s">
        <v>49</v>
      </c>
      <c r="C24" s="138">
        <v>1070.35041</v>
      </c>
      <c r="D24" s="138">
        <v>876.74438000000009</v>
      </c>
      <c r="E24" s="70">
        <v>0.22082380499547644</v>
      </c>
      <c r="F24" s="213"/>
      <c r="G24" s="18"/>
      <c r="H24" s="18"/>
      <c r="I24" s="18"/>
      <c r="J24" s="2"/>
    </row>
    <row r="25" spans="1:10" customFormat="1" ht="18" customHeight="1" x14ac:dyDescent="0.3">
      <c r="A25" s="3"/>
      <c r="B25" s="214"/>
      <c r="C25" s="138"/>
      <c r="D25" s="138"/>
      <c r="E25" s="70"/>
      <c r="F25" s="213"/>
      <c r="G25" s="18"/>
      <c r="H25" s="18"/>
      <c r="I25" s="18"/>
      <c r="J25" s="2"/>
    </row>
    <row r="26" spans="1:10" customFormat="1" ht="37.5" x14ac:dyDescent="0.3">
      <c r="A26" s="15"/>
      <c r="B26" s="215" t="s">
        <v>152</v>
      </c>
      <c r="C26" s="169">
        <v>51495.695660000005</v>
      </c>
      <c r="D26" s="169">
        <v>50476.361949999999</v>
      </c>
      <c r="E26" s="71">
        <v>2.0194278482465123E-2</v>
      </c>
      <c r="F26" s="216"/>
      <c r="G26" s="18"/>
      <c r="H26" s="18"/>
      <c r="I26" s="18"/>
      <c r="J26" s="2"/>
    </row>
    <row r="27" spans="1:10" customFormat="1" ht="18.75" x14ac:dyDescent="0.3">
      <c r="A27" s="3"/>
      <c r="B27" s="211" t="s">
        <v>50</v>
      </c>
      <c r="C27" s="138">
        <v>37776.550539999997</v>
      </c>
      <c r="D27" s="138">
        <v>35792.627240000002</v>
      </c>
      <c r="E27" s="70">
        <v>5.5428267019830946E-2</v>
      </c>
      <c r="F27" s="213"/>
      <c r="G27" s="18"/>
      <c r="H27" s="18"/>
      <c r="I27" s="18"/>
      <c r="J27" s="2"/>
    </row>
    <row r="28" spans="1:10" customFormat="1" ht="18.75" x14ac:dyDescent="0.3">
      <c r="A28" s="3"/>
      <c r="B28" s="211" t="s">
        <v>51</v>
      </c>
      <c r="C28" s="138">
        <v>13719.145120000001</v>
      </c>
      <c r="D28" s="138">
        <v>14683.734710000001</v>
      </c>
      <c r="E28" s="70">
        <v>-6.569102541352026E-2</v>
      </c>
      <c r="F28" s="213"/>
      <c r="G28" s="18"/>
      <c r="H28" s="18"/>
      <c r="I28" s="18"/>
      <c r="J28" s="2"/>
    </row>
    <row r="29" spans="1:10" customFormat="1" ht="15.95" customHeight="1" x14ac:dyDescent="0.3">
      <c r="A29" s="3"/>
      <c r="B29" s="211"/>
      <c r="C29" s="138"/>
      <c r="D29" s="138"/>
      <c r="E29" s="70"/>
      <c r="F29" s="213"/>
      <c r="G29" s="18"/>
      <c r="H29" s="18"/>
      <c r="I29" s="18"/>
      <c r="J29" s="2"/>
    </row>
    <row r="30" spans="1:10" customFormat="1" ht="18.75" x14ac:dyDescent="0.3">
      <c r="A30" s="15"/>
      <c r="B30" s="208" t="s">
        <v>153</v>
      </c>
      <c r="C30" s="169">
        <v>32266.169479999997</v>
      </c>
      <c r="D30" s="169">
        <v>28707.818360000001</v>
      </c>
      <c r="E30" s="71">
        <v>0.12395059336720687</v>
      </c>
      <c r="F30" s="216"/>
      <c r="G30" s="18"/>
      <c r="H30" s="18"/>
      <c r="I30" s="18"/>
      <c r="J30" s="2"/>
    </row>
    <row r="31" spans="1:10" customFormat="1" ht="18.75" x14ac:dyDescent="0.3">
      <c r="A31" s="3"/>
      <c r="B31" s="214" t="s">
        <v>52</v>
      </c>
      <c r="C31" s="138">
        <v>17477.1175</v>
      </c>
      <c r="D31" s="138">
        <v>15101.865259999999</v>
      </c>
      <c r="E31" s="70">
        <v>0.15728204424464595</v>
      </c>
      <c r="F31" s="213"/>
      <c r="G31" s="18"/>
      <c r="H31" s="18"/>
      <c r="I31" s="18"/>
      <c r="J31" s="2"/>
    </row>
    <row r="32" spans="1:10" customFormat="1" ht="18.75" x14ac:dyDescent="0.3">
      <c r="A32" s="15"/>
      <c r="B32" s="214" t="s">
        <v>53</v>
      </c>
      <c r="C32" s="169">
        <v>6352.0335599999999</v>
      </c>
      <c r="D32" s="169">
        <v>5226.3317499999994</v>
      </c>
      <c r="E32" s="71">
        <v>0.21539042369440106</v>
      </c>
      <c r="F32" s="216"/>
      <c r="G32" s="18"/>
      <c r="H32" s="18"/>
      <c r="I32" s="18"/>
      <c r="J32" s="2"/>
    </row>
    <row r="33" spans="1:10" customFormat="1" ht="18.75" x14ac:dyDescent="0.3">
      <c r="A33" s="3"/>
      <c r="B33" s="217" t="s">
        <v>54</v>
      </c>
      <c r="C33" s="138">
        <v>3283.0444299999999</v>
      </c>
      <c r="D33" s="138">
        <v>2390.7019</v>
      </c>
      <c r="E33" s="70">
        <v>0.37325545690159023</v>
      </c>
      <c r="F33" s="213"/>
      <c r="G33" s="18"/>
      <c r="H33" s="18"/>
      <c r="I33" s="18"/>
      <c r="J33" s="2"/>
    </row>
    <row r="34" spans="1:10" customFormat="1" ht="18.75" x14ac:dyDescent="0.3">
      <c r="A34" s="3"/>
      <c r="B34" s="217" t="s">
        <v>55</v>
      </c>
      <c r="C34" s="138">
        <v>3068.9891299999999</v>
      </c>
      <c r="D34" s="138">
        <v>2835.6298499999998</v>
      </c>
      <c r="E34" s="70">
        <v>8.229539550093258E-2</v>
      </c>
      <c r="F34" s="213"/>
      <c r="G34" s="18"/>
      <c r="H34" s="18"/>
      <c r="I34" s="18"/>
      <c r="J34" s="2"/>
    </row>
    <row r="35" spans="1:10" customFormat="1" ht="18.75" x14ac:dyDescent="0.3">
      <c r="A35" s="3"/>
      <c r="B35" s="211" t="s">
        <v>56</v>
      </c>
      <c r="C35" s="138">
        <v>8437.0184200000003</v>
      </c>
      <c r="D35" s="138">
        <v>8379.6213500000013</v>
      </c>
      <c r="E35" s="70">
        <v>6.8496018617832969E-3</v>
      </c>
      <c r="F35" s="213"/>
      <c r="G35" s="18"/>
      <c r="H35" s="18"/>
      <c r="I35" s="18"/>
      <c r="J35" s="2"/>
    </row>
    <row r="36" spans="1:10" customFormat="1" ht="15.95" customHeight="1" x14ac:dyDescent="0.3">
      <c r="A36" s="3"/>
      <c r="B36" s="211"/>
      <c r="C36" s="138"/>
      <c r="D36" s="138"/>
      <c r="E36" s="70"/>
      <c r="F36" s="213"/>
      <c r="G36" s="18"/>
      <c r="H36" s="18"/>
      <c r="I36" s="18"/>
      <c r="J36" s="2"/>
    </row>
    <row r="37" spans="1:10" customFormat="1" ht="18.75" x14ac:dyDescent="0.3">
      <c r="A37" s="15"/>
      <c r="B37" s="208" t="s">
        <v>57</v>
      </c>
      <c r="C37" s="169">
        <v>91947.471749999997</v>
      </c>
      <c r="D37" s="169">
        <v>89426.450540000005</v>
      </c>
      <c r="E37" s="71">
        <v>2.8191001597143248E-2</v>
      </c>
      <c r="F37" s="216"/>
      <c r="G37" s="18"/>
      <c r="H37" s="18"/>
      <c r="I37" s="18"/>
      <c r="J37" s="2"/>
    </row>
    <row r="38" spans="1:10" customFormat="1" ht="18.75" x14ac:dyDescent="0.3">
      <c r="A38" s="3"/>
      <c r="B38" s="211" t="s">
        <v>58</v>
      </c>
      <c r="C38" s="138">
        <v>24407.76498</v>
      </c>
      <c r="D38" s="138">
        <v>20288.089939999998</v>
      </c>
      <c r="E38" s="70">
        <v>0.20305879223640716</v>
      </c>
      <c r="F38" s="213"/>
      <c r="G38" s="18"/>
      <c r="H38" s="18"/>
      <c r="I38" s="18"/>
      <c r="J38" s="2"/>
    </row>
    <row r="39" spans="1:10" customFormat="1" ht="18.75" x14ac:dyDescent="0.3">
      <c r="A39" s="3"/>
      <c r="B39" s="211" t="s">
        <v>59</v>
      </c>
      <c r="C39" s="138">
        <v>41524.484519999998</v>
      </c>
      <c r="D39" s="138">
        <v>41888.816100000004</v>
      </c>
      <c r="E39" s="70">
        <v>-8.6975859888292588E-3</v>
      </c>
      <c r="F39" s="213"/>
      <c r="G39" s="18"/>
      <c r="H39" s="18"/>
      <c r="I39" s="18"/>
      <c r="J39" s="2"/>
    </row>
    <row r="40" spans="1:10" customFormat="1" ht="18.75" x14ac:dyDescent="0.3">
      <c r="A40" s="3"/>
      <c r="B40" s="211" t="s">
        <v>60</v>
      </c>
      <c r="C40" s="138">
        <v>26015.222249999999</v>
      </c>
      <c r="D40" s="138">
        <v>27249.544500000004</v>
      </c>
      <c r="E40" s="70">
        <v>-4.5296986523940042E-2</v>
      </c>
      <c r="F40" s="213"/>
      <c r="G40" s="18"/>
      <c r="H40" s="18"/>
      <c r="I40" s="18"/>
      <c r="J40" s="2"/>
    </row>
    <row r="41" spans="1:10" customFormat="1" ht="15.95" customHeight="1" x14ac:dyDescent="0.3">
      <c r="A41" s="3"/>
      <c r="B41" s="218"/>
      <c r="C41" s="177"/>
      <c r="D41" s="178"/>
      <c r="E41" s="70"/>
      <c r="F41" s="213"/>
      <c r="G41" s="2"/>
      <c r="H41" s="2"/>
      <c r="I41" s="2"/>
      <c r="J41" s="2"/>
    </row>
    <row r="42" spans="1:10" customFormat="1" ht="19.5" thickBot="1" x14ac:dyDescent="0.35">
      <c r="A42" s="15"/>
      <c r="B42" s="219" t="s">
        <v>61</v>
      </c>
      <c r="C42" s="224">
        <v>9635.0956800000004</v>
      </c>
      <c r="D42" s="228">
        <v>9577.36384</v>
      </c>
      <c r="E42" s="71">
        <v>6.0279468300956157E-3</v>
      </c>
      <c r="F42" s="213"/>
      <c r="G42" s="18"/>
      <c r="H42" s="18"/>
      <c r="I42" s="18"/>
      <c r="J42" s="2"/>
    </row>
    <row r="43" spans="1:10" customFormat="1" ht="29.25" customHeight="1" thickBot="1" x14ac:dyDescent="0.35">
      <c r="A43" s="3"/>
      <c r="B43" s="220" t="s">
        <v>62</v>
      </c>
      <c r="C43" s="225">
        <v>404860.62291999999</v>
      </c>
      <c r="D43" s="229">
        <v>376966.83956999995</v>
      </c>
      <c r="E43" s="221">
        <v>7.3995323784495304E-2</v>
      </c>
      <c r="F43" s="222"/>
      <c r="G43" s="2"/>
      <c r="H43" s="2"/>
      <c r="I43" s="2"/>
      <c r="J43" s="2"/>
    </row>
    <row r="46" spans="1:10" s="17" customFormat="1" x14ac:dyDescent="0.25">
      <c r="A46" s="10"/>
      <c r="C46" s="47"/>
    </row>
    <row r="47" spans="1:10" s="17" customFormat="1" x14ac:dyDescent="0.25">
      <c r="A47" s="10"/>
      <c r="C47" s="47"/>
    </row>
    <row r="48" spans="1:10" s="17" customFormat="1" x14ac:dyDescent="0.25">
      <c r="A48" s="10"/>
      <c r="C48" s="47"/>
    </row>
    <row r="49" spans="1:4" s="17" customFormat="1" x14ac:dyDescent="0.25">
      <c r="A49" s="10"/>
      <c r="B49" s="9"/>
      <c r="C49" s="48"/>
      <c r="D49" s="19"/>
    </row>
    <row r="50" spans="1:4" s="17" customFormat="1" x14ac:dyDescent="0.25">
      <c r="A50" s="10"/>
      <c r="B50" s="9"/>
      <c r="C50" s="48"/>
      <c r="D50" s="19"/>
    </row>
    <row r="51" spans="1:4" s="17" customFormat="1" x14ac:dyDescent="0.25">
      <c r="A51" s="10"/>
      <c r="B51" s="9"/>
      <c r="C51" s="48"/>
      <c r="D51" s="19"/>
    </row>
    <row r="52" spans="1:4" s="17" customFormat="1" x14ac:dyDescent="0.25">
      <c r="A52" s="10"/>
      <c r="C52" s="47"/>
    </row>
    <row r="53" spans="1:4" s="17" customFormat="1" x14ac:dyDescent="0.25">
      <c r="A53" s="10"/>
      <c r="C53" s="49"/>
      <c r="D53" s="20"/>
    </row>
    <row r="54" spans="1:4" s="17" customFormat="1" x14ac:dyDescent="0.25">
      <c r="A54" s="10"/>
      <c r="C54" s="47"/>
    </row>
    <row r="55" spans="1:4" s="17" customFormat="1" x14ac:dyDescent="0.25">
      <c r="A55" s="10"/>
      <c r="C55" s="49"/>
      <c r="D55" s="20"/>
    </row>
    <row r="56" spans="1:4" s="17" customFormat="1" x14ac:dyDescent="0.25">
      <c r="A56" s="10"/>
      <c r="C56" s="47"/>
    </row>
    <row r="57" spans="1:4" s="17" customFormat="1" x14ac:dyDescent="0.25">
      <c r="A57" s="10"/>
      <c r="C57" s="47"/>
    </row>
    <row r="58" spans="1:4" s="17" customFormat="1" x14ac:dyDescent="0.25">
      <c r="A58" s="10"/>
      <c r="C58" s="47"/>
    </row>
    <row r="59" spans="1:4" s="17" customFormat="1" x14ac:dyDescent="0.25">
      <c r="A59" s="10"/>
      <c r="C59" s="47"/>
    </row>
    <row r="60" spans="1:4" s="17" customFormat="1" x14ac:dyDescent="0.25">
      <c r="A60" s="10"/>
      <c r="C60" s="47"/>
    </row>
    <row r="61" spans="1:4" s="17" customFormat="1" x14ac:dyDescent="0.25">
      <c r="A61" s="10"/>
      <c r="C61" s="47"/>
    </row>
    <row r="62" spans="1:4" s="17" customFormat="1" x14ac:dyDescent="0.25">
      <c r="A62" s="10"/>
      <c r="C62" s="47"/>
    </row>
    <row r="63" spans="1:4" s="17" customFormat="1" x14ac:dyDescent="0.25">
      <c r="A63" s="10"/>
      <c r="C63" s="47"/>
    </row>
    <row r="64" spans="1:4" s="17" customFormat="1" x14ac:dyDescent="0.25">
      <c r="A64" s="10"/>
      <c r="C64" s="47"/>
    </row>
    <row r="65" spans="1:3" s="17" customFormat="1" x14ac:dyDescent="0.25">
      <c r="A65" s="10"/>
      <c r="C65" s="47"/>
    </row>
    <row r="66" spans="1:3" s="17" customFormat="1" x14ac:dyDescent="0.25">
      <c r="A66" s="10"/>
      <c r="C66" s="47"/>
    </row>
    <row r="67" spans="1:3" s="17" customFormat="1" x14ac:dyDescent="0.25">
      <c r="A67" s="10"/>
      <c r="C67" s="47"/>
    </row>
  </sheetData>
  <mergeCells count="2">
    <mergeCell ref="B3:E3"/>
    <mergeCell ref="B4:E4"/>
  </mergeCells>
  <printOptions horizontalCentered="1" verticalCentered="1"/>
  <pageMargins left="0.2" right="0.2" top="0.75" bottom="0.75" header="0.3" footer="0.3"/>
  <pageSetup paperSize="5" scale="44" orientation="landscape" r:id="rId1"/>
  <ignoredErrors>
    <ignoredError sqref="C5 D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1993-D100-4D60-A678-50AA3C233B10}">
  <sheetPr>
    <pageSetUpPr fitToPage="1"/>
  </sheetPr>
  <dimension ref="A1:I53"/>
  <sheetViews>
    <sheetView zoomScale="85" zoomScaleNormal="85" workbookViewId="0">
      <pane xSplit="1" ySplit="1" topLeftCell="B2" activePane="bottomRight" state="frozen"/>
      <selection activeCell="B351" sqref="B351"/>
      <selection pane="topRight" activeCell="B351" sqref="B351"/>
      <selection pane="bottomLeft" activeCell="B351" sqref="B351"/>
      <selection pane="bottomRight" activeCell="B12" sqref="B12"/>
    </sheetView>
  </sheetViews>
  <sheetFormatPr defaultRowHeight="15" x14ac:dyDescent="0.25"/>
  <cols>
    <col min="1" max="1" width="14.42578125" style="2" customWidth="1"/>
    <col min="2" max="2" width="84" customWidth="1"/>
    <col min="3" max="3" width="19.5703125" customWidth="1"/>
    <col min="4" max="4" width="16.85546875" customWidth="1"/>
    <col min="5" max="5" width="11" customWidth="1"/>
    <col min="6" max="6" width="12.42578125" style="2" customWidth="1"/>
    <col min="7" max="9" width="9.7109375" style="2" customWidth="1"/>
    <col min="10" max="16" width="9.7109375" customWidth="1"/>
  </cols>
  <sheetData>
    <row r="1" spans="2:7" s="2" customFormat="1" x14ac:dyDescent="0.25"/>
    <row r="2" spans="2:7" s="2" customFormat="1" ht="15.75" thickBot="1" x14ac:dyDescent="0.3"/>
    <row r="3" spans="2:7" ht="20.25" x14ac:dyDescent="0.25">
      <c r="B3" s="318" t="s">
        <v>172</v>
      </c>
      <c r="C3" s="319"/>
      <c r="D3" s="319"/>
      <c r="E3" s="320"/>
    </row>
    <row r="4" spans="2:7" ht="21" thickBot="1" x14ac:dyDescent="0.3">
      <c r="B4" s="321" t="s">
        <v>173</v>
      </c>
      <c r="C4" s="322"/>
      <c r="D4" s="323"/>
      <c r="E4" s="324"/>
    </row>
    <row r="5" spans="2:7" ht="20.25" customHeight="1" x14ac:dyDescent="0.3">
      <c r="B5" s="230"/>
      <c r="C5" s="231" t="s">
        <v>135</v>
      </c>
      <c r="D5" s="231" t="s">
        <v>15</v>
      </c>
      <c r="E5" s="232"/>
    </row>
    <row r="6" spans="2:7" ht="19.5" customHeight="1" x14ac:dyDescent="0.3">
      <c r="B6" s="206" t="s">
        <v>36</v>
      </c>
      <c r="C6" s="233" t="s">
        <v>158</v>
      </c>
      <c r="D6" s="233" t="s">
        <v>158</v>
      </c>
      <c r="E6" s="207" t="s">
        <v>37</v>
      </c>
    </row>
    <row r="7" spans="2:7" ht="18.75" x14ac:dyDescent="0.3">
      <c r="B7" s="208" t="s">
        <v>171</v>
      </c>
      <c r="C7" s="227">
        <v>169604.26647999999</v>
      </c>
      <c r="D7" s="227">
        <v>155585.79947</v>
      </c>
      <c r="E7" s="234">
        <v>9.0101198552526185E-2</v>
      </c>
      <c r="F7" s="235"/>
      <c r="G7" s="236"/>
    </row>
    <row r="8" spans="2:7" ht="18.75" x14ac:dyDescent="0.3">
      <c r="B8" s="210" t="s">
        <v>64</v>
      </c>
      <c r="C8" s="169">
        <v>44124.811050000004</v>
      </c>
      <c r="D8" s="152">
        <v>39819.943030000002</v>
      </c>
      <c r="E8" s="234">
        <v>0.10810834201236186</v>
      </c>
      <c r="F8" s="235"/>
      <c r="G8" s="236"/>
    </row>
    <row r="9" spans="2:7" ht="18.75" x14ac:dyDescent="0.3">
      <c r="B9" s="211" t="s">
        <v>38</v>
      </c>
      <c r="C9" s="138">
        <v>3018.9845100000002</v>
      </c>
      <c r="D9" s="132">
        <v>3266.22541</v>
      </c>
      <c r="E9" s="237">
        <v>-7.5696214732466904E-2</v>
      </c>
      <c r="F9" s="235"/>
      <c r="G9" s="236"/>
    </row>
    <row r="10" spans="2:7" ht="18.75" x14ac:dyDescent="0.3">
      <c r="B10" s="211" t="s">
        <v>39</v>
      </c>
      <c r="C10" s="138">
        <v>41105.826539999995</v>
      </c>
      <c r="D10" s="132">
        <v>36553.717619999996</v>
      </c>
      <c r="E10" s="237">
        <v>0.12453203713291683</v>
      </c>
      <c r="F10" s="238"/>
      <c r="G10" s="236"/>
    </row>
    <row r="11" spans="2:7" ht="15.95" customHeight="1" x14ac:dyDescent="0.3">
      <c r="B11" s="211"/>
      <c r="C11" s="138"/>
      <c r="D11" s="132"/>
      <c r="E11" s="239"/>
      <c r="G11" s="236"/>
    </row>
    <row r="12" spans="2:7" ht="18.75" x14ac:dyDescent="0.3">
      <c r="B12" s="210" t="s">
        <v>40</v>
      </c>
      <c r="C12" s="169">
        <v>125479.45543</v>
      </c>
      <c r="D12" s="152">
        <v>115765.85644</v>
      </c>
      <c r="E12" s="234">
        <v>8.3907287422301691E-2</v>
      </c>
      <c r="F12" s="238"/>
      <c r="G12" s="236"/>
    </row>
    <row r="13" spans="2:7" ht="18.75" x14ac:dyDescent="0.3">
      <c r="B13" s="211" t="s">
        <v>41</v>
      </c>
      <c r="C13" s="138">
        <v>10465.950150000001</v>
      </c>
      <c r="D13" s="132">
        <v>8321.5346200000004</v>
      </c>
      <c r="E13" s="237">
        <v>0.2576947195347965</v>
      </c>
      <c r="F13" s="238"/>
      <c r="G13" s="236"/>
    </row>
    <row r="14" spans="2:7" ht="18.75" x14ac:dyDescent="0.3">
      <c r="B14" s="211" t="s">
        <v>42</v>
      </c>
      <c r="C14" s="138">
        <v>115013.50527999998</v>
      </c>
      <c r="D14" s="132">
        <v>107444.32182</v>
      </c>
      <c r="E14" s="237">
        <v>7.044749626397695E-2</v>
      </c>
      <c r="F14" s="238"/>
      <c r="G14" s="236"/>
    </row>
    <row r="15" spans="2:7" ht="15.95" customHeight="1" x14ac:dyDescent="0.3">
      <c r="B15" s="211"/>
      <c r="C15" s="138"/>
      <c r="D15" s="132"/>
      <c r="E15" s="239"/>
      <c r="G15" s="236"/>
    </row>
    <row r="16" spans="2:7" ht="18.75" x14ac:dyDescent="0.3">
      <c r="B16" s="208" t="s">
        <v>151</v>
      </c>
      <c r="C16" s="169">
        <v>148936.25198</v>
      </c>
      <c r="D16" s="152">
        <v>131849.08944000001</v>
      </c>
      <c r="E16" s="234">
        <v>0.12959636363492488</v>
      </c>
      <c r="F16" s="238"/>
      <c r="G16" s="236"/>
    </row>
    <row r="17" spans="2:7" ht="18.75" x14ac:dyDescent="0.3">
      <c r="B17" s="211" t="s">
        <v>43</v>
      </c>
      <c r="C17" s="138">
        <v>7493.4770399999998</v>
      </c>
      <c r="D17" s="132">
        <v>8193.5064700000003</v>
      </c>
      <c r="E17" s="237">
        <v>-8.5437099801301652E-2</v>
      </c>
      <c r="F17" s="238"/>
      <c r="G17" s="236"/>
    </row>
    <row r="18" spans="2:7" ht="18.75" x14ac:dyDescent="0.3">
      <c r="B18" s="211" t="s">
        <v>44</v>
      </c>
      <c r="C18" s="138">
        <v>141442.77494</v>
      </c>
      <c r="D18" s="132">
        <v>123655.58297</v>
      </c>
      <c r="E18" s="237">
        <v>0.14384463315591134</v>
      </c>
      <c r="F18" s="238"/>
      <c r="G18" s="236"/>
    </row>
    <row r="19" spans="2:7" ht="18" customHeight="1" x14ac:dyDescent="0.3">
      <c r="B19" s="211"/>
      <c r="C19" s="138"/>
      <c r="D19" s="132"/>
      <c r="E19" s="239"/>
      <c r="G19" s="236"/>
    </row>
    <row r="20" spans="2:7" ht="18.75" x14ac:dyDescent="0.3">
      <c r="B20" s="208" t="s">
        <v>174</v>
      </c>
      <c r="C20" s="169">
        <v>115285.75498</v>
      </c>
      <c r="D20" s="152">
        <v>101594.42055</v>
      </c>
      <c r="E20" s="234">
        <v>0.13476462935542588</v>
      </c>
      <c r="F20" s="238"/>
      <c r="G20" s="236"/>
    </row>
    <row r="21" spans="2:7" ht="18.75" x14ac:dyDescent="0.3">
      <c r="B21" s="211" t="s">
        <v>46</v>
      </c>
      <c r="C21" s="138">
        <v>0</v>
      </c>
      <c r="D21" s="132">
        <v>0</v>
      </c>
      <c r="E21" s="237" t="s">
        <v>63</v>
      </c>
      <c r="F21" s="238"/>
      <c r="G21" s="236"/>
    </row>
    <row r="22" spans="2:7" ht="18.75" x14ac:dyDescent="0.3">
      <c r="B22" s="211" t="s">
        <v>47</v>
      </c>
      <c r="C22" s="138">
        <v>115285.75498</v>
      </c>
      <c r="D22" s="138">
        <v>101594.42055</v>
      </c>
      <c r="E22" s="240">
        <v>0.13476462935542588</v>
      </c>
      <c r="F22" s="238"/>
      <c r="G22" s="236"/>
    </row>
    <row r="23" spans="2:7" ht="18.75" x14ac:dyDescent="0.3">
      <c r="B23" s="214" t="s">
        <v>48</v>
      </c>
      <c r="C23" s="138">
        <v>112597.32532999999</v>
      </c>
      <c r="D23" s="138">
        <v>100072.73496</v>
      </c>
      <c r="E23" s="240">
        <v>0.12515487235365552</v>
      </c>
      <c r="F23" s="238"/>
      <c r="G23" s="236"/>
    </row>
    <row r="24" spans="2:7" ht="18.75" x14ac:dyDescent="0.3">
      <c r="B24" s="214" t="s">
        <v>49</v>
      </c>
      <c r="C24" s="138">
        <v>2688.42965</v>
      </c>
      <c r="D24" s="138">
        <v>1521.68559</v>
      </c>
      <c r="E24" s="240">
        <v>0.76674450206234779</v>
      </c>
      <c r="F24" s="238"/>
      <c r="G24" s="236"/>
    </row>
    <row r="25" spans="2:7" ht="18" customHeight="1" x14ac:dyDescent="0.3">
      <c r="B25" s="214"/>
      <c r="C25" s="138"/>
      <c r="D25" s="138"/>
      <c r="E25" s="241"/>
      <c r="G25" s="236"/>
    </row>
    <row r="26" spans="2:7" ht="36.75" customHeight="1" x14ac:dyDescent="0.3">
      <c r="B26" s="215" t="s">
        <v>175</v>
      </c>
      <c r="C26" s="169">
        <v>102225.36392</v>
      </c>
      <c r="D26" s="169">
        <v>93962.329119999995</v>
      </c>
      <c r="E26" s="242">
        <v>8.793986778943319E-2</v>
      </c>
      <c r="F26" s="238"/>
      <c r="G26" s="236"/>
    </row>
    <row r="27" spans="2:7" ht="18.75" x14ac:dyDescent="0.3">
      <c r="B27" s="211" t="s">
        <v>50</v>
      </c>
      <c r="C27" s="138">
        <v>73498.498120000004</v>
      </c>
      <c r="D27" s="138">
        <v>68739.623289999989</v>
      </c>
      <c r="E27" s="240">
        <v>6.9230446753005603E-2</v>
      </c>
      <c r="F27" s="238"/>
      <c r="G27" s="236"/>
    </row>
    <row r="28" spans="2:7" ht="18.75" x14ac:dyDescent="0.3">
      <c r="B28" s="211" t="s">
        <v>51</v>
      </c>
      <c r="C28" s="138">
        <v>28726.8658</v>
      </c>
      <c r="D28" s="138">
        <v>25222.705829999999</v>
      </c>
      <c r="E28" s="240">
        <v>0.13892878875160708</v>
      </c>
      <c r="F28" s="238"/>
      <c r="G28" s="236"/>
    </row>
    <row r="29" spans="2:7" ht="15.95" customHeight="1" x14ac:dyDescent="0.3">
      <c r="B29" s="211"/>
      <c r="C29" s="138"/>
      <c r="D29" s="138"/>
      <c r="E29" s="241"/>
      <c r="G29" s="236"/>
    </row>
    <row r="30" spans="2:7" ht="18.75" x14ac:dyDescent="0.3">
      <c r="B30" s="208" t="s">
        <v>153</v>
      </c>
      <c r="C30" s="169">
        <v>73383.229229999997</v>
      </c>
      <c r="D30" s="169">
        <v>61654.743910000005</v>
      </c>
      <c r="E30" s="242">
        <v>0.19022843298352754</v>
      </c>
      <c r="F30" s="238"/>
      <c r="G30" s="236"/>
    </row>
    <row r="31" spans="2:7" ht="18.75" x14ac:dyDescent="0.3">
      <c r="B31" s="211" t="s">
        <v>52</v>
      </c>
      <c r="C31" s="138">
        <v>37661.758440000005</v>
      </c>
      <c r="D31" s="138">
        <v>30790.954389999999</v>
      </c>
      <c r="E31" s="240">
        <v>0.22314358830759207</v>
      </c>
      <c r="F31" s="238"/>
      <c r="G31" s="236"/>
    </row>
    <row r="32" spans="2:7" ht="18.75" x14ac:dyDescent="0.3">
      <c r="B32" s="211" t="s">
        <v>53</v>
      </c>
      <c r="C32" s="169">
        <v>16162.711289999999</v>
      </c>
      <c r="D32" s="169">
        <v>13576.484620000003</v>
      </c>
      <c r="E32" s="242">
        <v>0.19049310203542191</v>
      </c>
      <c r="F32" s="238"/>
      <c r="G32" s="236"/>
    </row>
    <row r="33" spans="1:9" ht="18.75" x14ac:dyDescent="0.3">
      <c r="B33" s="217" t="s">
        <v>54</v>
      </c>
      <c r="C33" s="138">
        <v>8103.6546500000004</v>
      </c>
      <c r="D33" s="138">
        <v>6727.2735800000009</v>
      </c>
      <c r="E33" s="240">
        <v>0.20459716014700846</v>
      </c>
      <c r="F33" s="238"/>
      <c r="G33" s="236"/>
    </row>
    <row r="34" spans="1:9" ht="18.75" x14ac:dyDescent="0.3">
      <c r="B34" s="214" t="s">
        <v>176</v>
      </c>
      <c r="C34" s="138">
        <v>8059.0566400000007</v>
      </c>
      <c r="D34" s="138">
        <v>6849.2110400000001</v>
      </c>
      <c r="E34" s="240">
        <v>0.17664014043871545</v>
      </c>
      <c r="F34" s="238"/>
      <c r="G34" s="236"/>
    </row>
    <row r="35" spans="1:9" ht="18.75" x14ac:dyDescent="0.3">
      <c r="B35" s="243" t="s">
        <v>177</v>
      </c>
      <c r="C35" s="138">
        <v>19558.7595</v>
      </c>
      <c r="D35" s="138">
        <v>17287.304900000003</v>
      </c>
      <c r="E35" s="240">
        <v>0.13139437368285201</v>
      </c>
      <c r="F35" s="238"/>
      <c r="G35" s="236"/>
    </row>
    <row r="36" spans="1:9" ht="15.95" customHeight="1" x14ac:dyDescent="0.3">
      <c r="B36" s="211"/>
      <c r="C36" s="138"/>
      <c r="D36" s="138"/>
      <c r="E36" s="241"/>
      <c r="G36" s="236"/>
    </row>
    <row r="37" spans="1:9" ht="18.75" x14ac:dyDescent="0.3">
      <c r="B37" s="208" t="s">
        <v>57</v>
      </c>
      <c r="C37" s="169">
        <v>182194.65925</v>
      </c>
      <c r="D37" s="169">
        <v>168113.94781000001</v>
      </c>
      <c r="E37" s="242">
        <v>8.3756949518036361E-2</v>
      </c>
      <c r="F37" s="238"/>
      <c r="G37" s="236"/>
    </row>
    <row r="38" spans="1:9" ht="18.75" x14ac:dyDescent="0.3">
      <c r="B38" s="211" t="s">
        <v>58</v>
      </c>
      <c r="C38" s="138">
        <v>51156.74467</v>
      </c>
      <c r="D38" s="138">
        <v>43540.601200000005</v>
      </c>
      <c r="E38" s="240">
        <v>0.17492049397792875</v>
      </c>
      <c r="F38" s="238"/>
      <c r="G38" s="236"/>
    </row>
    <row r="39" spans="1:9" ht="18.75" x14ac:dyDescent="0.3">
      <c r="B39" s="211" t="s">
        <v>59</v>
      </c>
      <c r="C39" s="138">
        <v>73474.046839999995</v>
      </c>
      <c r="D39" s="138">
        <v>72676.871050000002</v>
      </c>
      <c r="E39" s="240">
        <v>1.0968768722191546E-2</v>
      </c>
      <c r="F39" s="238"/>
      <c r="G39" s="244"/>
    </row>
    <row r="40" spans="1:9" ht="18.75" x14ac:dyDescent="0.3">
      <c r="B40" s="211" t="s">
        <v>60</v>
      </c>
      <c r="C40" s="138">
        <v>57563.867740000002</v>
      </c>
      <c r="D40" s="138">
        <v>51896.475559999999</v>
      </c>
      <c r="E40" s="240">
        <v>0.10920572387324556</v>
      </c>
      <c r="F40" s="238"/>
      <c r="G40" s="244"/>
    </row>
    <row r="41" spans="1:9" ht="15.95" customHeight="1" x14ac:dyDescent="0.3">
      <c r="B41" s="218"/>
      <c r="C41" s="138"/>
      <c r="D41" s="132"/>
      <c r="E41" s="241"/>
    </row>
    <row r="42" spans="1:9" ht="19.5" thickBot="1" x14ac:dyDescent="0.35">
      <c r="B42" s="219" t="s">
        <v>61</v>
      </c>
      <c r="C42" s="224">
        <v>35678.627229999998</v>
      </c>
      <c r="D42" s="228">
        <v>18520.41128</v>
      </c>
      <c r="E42" s="240">
        <v>0.92644896976607516</v>
      </c>
      <c r="F42" s="238"/>
      <c r="G42" s="236"/>
    </row>
    <row r="43" spans="1:9" ht="29.25" customHeight="1" thickBot="1" x14ac:dyDescent="0.35">
      <c r="B43" s="245" t="s">
        <v>62</v>
      </c>
      <c r="C43" s="149">
        <v>827308.15307</v>
      </c>
      <c r="D43" s="149">
        <v>731280.74158000003</v>
      </c>
      <c r="E43" s="246">
        <v>0.13131401666960874</v>
      </c>
      <c r="F43" s="238"/>
      <c r="G43" s="247"/>
    </row>
    <row r="44" spans="1:9" s="1" customFormat="1" x14ac:dyDescent="0.25">
      <c r="A44" s="2"/>
      <c r="F44" s="2"/>
      <c r="G44" s="2"/>
      <c r="H44" s="2"/>
      <c r="I44" s="2"/>
    </row>
    <row r="45" spans="1:9" x14ac:dyDescent="0.25">
      <c r="B45" s="1"/>
      <c r="C45" s="1"/>
      <c r="D45" s="1"/>
      <c r="E45" s="1"/>
    </row>
    <row r="46" spans="1:9" x14ac:dyDescent="0.25">
      <c r="B46" s="2"/>
      <c r="C46" s="2"/>
      <c r="D46" s="2"/>
      <c r="E46" s="2"/>
    </row>
    <row r="47" spans="1:9" x14ac:dyDescent="0.25">
      <c r="B47" s="2"/>
      <c r="C47" s="2"/>
      <c r="D47" s="2"/>
      <c r="E47" s="2"/>
    </row>
    <row r="48" spans="1:9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x14ac:dyDescent="0.25">
      <c r="B50" s="2"/>
      <c r="C50" s="2"/>
      <c r="D50" s="2"/>
      <c r="E50" s="2"/>
    </row>
    <row r="51" spans="2:5" x14ac:dyDescent="0.25">
      <c r="B51" s="2"/>
      <c r="C51" s="2"/>
      <c r="D51" s="2"/>
      <c r="E51" s="2"/>
    </row>
    <row r="52" spans="2:5" x14ac:dyDescent="0.25">
      <c r="B52" s="2"/>
      <c r="C52" s="2"/>
      <c r="D52" s="2"/>
      <c r="E52" s="2"/>
    </row>
    <row r="53" spans="2:5" x14ac:dyDescent="0.25">
      <c r="B53" s="2"/>
      <c r="C53" s="2"/>
      <c r="D53" s="2"/>
      <c r="E53" s="2"/>
    </row>
  </sheetData>
  <mergeCells count="2">
    <mergeCell ref="B3:E3"/>
    <mergeCell ref="B4:E4"/>
  </mergeCells>
  <printOptions horizontalCentered="1" verticalCentered="1" gridLines="1"/>
  <pageMargins left="0.2" right="0.2" top="0.75" bottom="0.75" header="0.3" footer="0.3"/>
  <pageSetup scale="58" orientation="landscape" r:id="rId1"/>
  <ignoredErrors>
    <ignoredError sqref="C5:D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A66E-657F-4764-B6E0-52D66C8070D3}">
  <dimension ref="A1:I83"/>
  <sheetViews>
    <sheetView zoomScale="85" zoomScaleNormal="85" zoomScaleSheetLayoutView="40" zoomScalePageLayoutView="40" workbookViewId="0">
      <pane xSplit="2" ySplit="6" topLeftCell="C7" activePane="bottomRight" state="frozen"/>
      <selection activeCell="E5376" sqref="E5376"/>
      <selection pane="topRight" activeCell="E5376" sqref="E5376"/>
      <selection pane="bottomLeft" activeCell="E5376" sqref="E5376"/>
      <selection pane="bottomRight" activeCell="G16" sqref="G16"/>
    </sheetView>
  </sheetViews>
  <sheetFormatPr defaultRowHeight="15" x14ac:dyDescent="0.25"/>
  <cols>
    <col min="1" max="1" width="7.5703125" style="6" bestFit="1" customWidth="1"/>
    <col min="2" max="2" width="105.28515625" style="6" customWidth="1"/>
    <col min="3" max="3" width="17.85546875" style="5" customWidth="1"/>
    <col min="4" max="4" width="17.7109375" customWidth="1"/>
    <col min="5" max="5" width="14.7109375" customWidth="1"/>
    <col min="6" max="6" width="10.28515625" customWidth="1"/>
    <col min="7" max="8" width="17.5703125" customWidth="1"/>
    <col min="9" max="9" width="12" bestFit="1" customWidth="1"/>
  </cols>
  <sheetData>
    <row r="1" spans="1:9" x14ac:dyDescent="0.25">
      <c r="A1" s="252"/>
      <c r="B1" s="252"/>
      <c r="C1" s="325"/>
      <c r="D1" s="325"/>
      <c r="E1" s="1"/>
      <c r="F1" s="1"/>
    </row>
    <row r="2" spans="1:9" ht="15.75" thickBot="1" x14ac:dyDescent="0.3">
      <c r="A2" s="252"/>
      <c r="B2" s="252"/>
      <c r="C2" s="107"/>
      <c r="D2" s="1"/>
      <c r="E2" s="1"/>
      <c r="F2" s="1"/>
      <c r="G2" s="253">
        <v>1000</v>
      </c>
    </row>
    <row r="3" spans="1:9" ht="23.25" x14ac:dyDescent="0.35">
      <c r="A3" s="254"/>
      <c r="B3" s="326" t="s">
        <v>178</v>
      </c>
      <c r="C3" s="327"/>
      <c r="D3" s="327"/>
      <c r="E3" s="60"/>
      <c r="F3" s="2"/>
      <c r="G3" s="2"/>
      <c r="H3" s="2"/>
    </row>
    <row r="4" spans="1:9" ht="24" thickBot="1" x14ac:dyDescent="0.4">
      <c r="A4" s="254"/>
      <c r="B4" s="328" t="s">
        <v>179</v>
      </c>
      <c r="C4" s="329"/>
      <c r="D4" s="329"/>
      <c r="E4" s="61"/>
      <c r="F4" s="45">
        <v>1000</v>
      </c>
      <c r="G4" s="2"/>
      <c r="H4" s="2"/>
    </row>
    <row r="5" spans="1:9" ht="34.5" customHeight="1" x14ac:dyDescent="0.3">
      <c r="A5" s="254"/>
      <c r="B5" s="50"/>
      <c r="C5" s="270" t="s">
        <v>135</v>
      </c>
      <c r="D5" s="270" t="s">
        <v>15</v>
      </c>
      <c r="E5" s="271" t="s">
        <v>142</v>
      </c>
      <c r="F5" s="2"/>
      <c r="G5" s="2"/>
      <c r="H5" s="2"/>
    </row>
    <row r="6" spans="1:9" ht="22.5" customHeight="1" x14ac:dyDescent="0.3">
      <c r="A6" s="255"/>
      <c r="B6" s="51"/>
      <c r="C6" s="272" t="s">
        <v>164</v>
      </c>
      <c r="D6" s="272" t="s">
        <v>164</v>
      </c>
      <c r="E6" s="273" t="s">
        <v>37</v>
      </c>
      <c r="F6" s="52"/>
      <c r="G6" s="21"/>
      <c r="H6" s="21"/>
    </row>
    <row r="7" spans="1:9" ht="27.75" customHeight="1" x14ac:dyDescent="0.35">
      <c r="A7" s="256"/>
      <c r="B7" s="257" t="s">
        <v>143</v>
      </c>
      <c r="C7" s="274"/>
      <c r="D7" s="275"/>
      <c r="E7" s="276"/>
      <c r="F7" s="21"/>
      <c r="G7" s="21"/>
      <c r="H7" s="21"/>
    </row>
    <row r="8" spans="1:9" ht="27.75" customHeight="1" x14ac:dyDescent="0.3">
      <c r="A8" s="252"/>
      <c r="B8" s="258" t="s">
        <v>65</v>
      </c>
      <c r="C8" s="277">
        <v>160.59895000000003</v>
      </c>
      <c r="D8" s="278">
        <v>196.62144000000001</v>
      </c>
      <c r="E8" s="261">
        <v>-0.18320733486643154</v>
      </c>
      <c r="F8" s="18"/>
      <c r="G8" s="18"/>
      <c r="H8" s="18"/>
      <c r="I8" s="62"/>
    </row>
    <row r="9" spans="1:9" ht="27.75" customHeight="1" x14ac:dyDescent="0.3">
      <c r="A9" s="252"/>
      <c r="B9" s="258" t="s">
        <v>66</v>
      </c>
      <c r="C9" s="277">
        <v>14260.495779999999</v>
      </c>
      <c r="D9" s="278">
        <v>11933.64734</v>
      </c>
      <c r="E9" s="261">
        <v>0.19498216879601538</v>
      </c>
      <c r="F9" s="18"/>
      <c r="G9" s="18"/>
      <c r="H9" s="18"/>
      <c r="I9" s="62"/>
    </row>
    <row r="10" spans="1:9" ht="27.75" customHeight="1" x14ac:dyDescent="0.3">
      <c r="A10" s="252"/>
      <c r="B10" s="258" t="s">
        <v>67</v>
      </c>
      <c r="C10" s="277">
        <v>7393.8116300000002</v>
      </c>
      <c r="D10" s="278">
        <v>6647.1054599999989</v>
      </c>
      <c r="E10" s="261">
        <v>0.11233553830211104</v>
      </c>
      <c r="F10" s="18"/>
      <c r="G10" s="18"/>
      <c r="H10" s="18"/>
      <c r="I10" s="62"/>
    </row>
    <row r="11" spans="1:9" ht="43.5" customHeight="1" x14ac:dyDescent="0.3">
      <c r="A11" s="252"/>
      <c r="B11" s="258" t="s">
        <v>68</v>
      </c>
      <c r="C11" s="277">
        <v>4875.7962299999999</v>
      </c>
      <c r="D11" s="278">
        <v>4403.1267099999995</v>
      </c>
      <c r="E11" s="261">
        <v>0.10734860728093842</v>
      </c>
      <c r="F11" s="18"/>
      <c r="G11" s="18"/>
      <c r="H11" s="18"/>
      <c r="I11" s="62"/>
    </row>
    <row r="12" spans="1:9" ht="27.75" customHeight="1" x14ac:dyDescent="0.3">
      <c r="A12" s="252"/>
      <c r="B12" s="258" t="s">
        <v>69</v>
      </c>
      <c r="C12" s="277">
        <v>7022.8759599999994</v>
      </c>
      <c r="D12" s="278">
        <v>7061.3645999999999</v>
      </c>
      <c r="E12" s="261">
        <v>-5.450595200820035E-3</v>
      </c>
      <c r="F12" s="18"/>
      <c r="G12" s="18"/>
      <c r="H12" s="18"/>
      <c r="I12" s="62"/>
    </row>
    <row r="13" spans="1:9" ht="27.75" customHeight="1" x14ac:dyDescent="0.3">
      <c r="A13" s="252"/>
      <c r="B13" s="258" t="s">
        <v>70</v>
      </c>
      <c r="C13" s="277">
        <v>17144.194479999998</v>
      </c>
      <c r="D13" s="278">
        <v>15182.216520000002</v>
      </c>
      <c r="E13" s="261">
        <v>0.12922869051534225</v>
      </c>
      <c r="F13" s="18"/>
      <c r="G13" s="18"/>
      <c r="H13" s="18"/>
      <c r="I13" s="62"/>
    </row>
    <row r="14" spans="1:9" ht="27.75" customHeight="1" x14ac:dyDescent="0.3">
      <c r="A14" s="252"/>
      <c r="B14" s="258" t="s">
        <v>71</v>
      </c>
      <c r="C14" s="277">
        <v>1296.88662</v>
      </c>
      <c r="D14" s="278">
        <v>1018.7855099999999</v>
      </c>
      <c r="E14" s="261">
        <v>0.2729731697891935</v>
      </c>
      <c r="F14" s="18"/>
      <c r="G14" s="18"/>
      <c r="H14" s="18"/>
      <c r="I14" s="62"/>
    </row>
    <row r="15" spans="1:9" ht="27.75" customHeight="1" x14ac:dyDescent="0.3">
      <c r="A15" s="252"/>
      <c r="B15" s="258" t="s">
        <v>72</v>
      </c>
      <c r="C15" s="277">
        <v>2718.0823799999998</v>
      </c>
      <c r="D15" s="278">
        <v>2333.95165</v>
      </c>
      <c r="E15" s="261">
        <v>0.16458384217170902</v>
      </c>
      <c r="F15" s="18"/>
      <c r="G15" s="18"/>
      <c r="H15" s="18"/>
      <c r="I15" s="62"/>
    </row>
    <row r="16" spans="1:9" ht="27.75" customHeight="1" x14ac:dyDescent="0.3">
      <c r="A16" s="252"/>
      <c r="B16" s="258" t="s">
        <v>73</v>
      </c>
      <c r="C16" s="277">
        <v>2768.2538999999997</v>
      </c>
      <c r="D16" s="278">
        <v>2609.8065100000003</v>
      </c>
      <c r="E16" s="261">
        <v>6.071231311320445E-2</v>
      </c>
      <c r="F16" s="18"/>
      <c r="G16" s="18"/>
      <c r="H16" s="18"/>
      <c r="I16" s="62"/>
    </row>
    <row r="17" spans="1:9" ht="27.75" customHeight="1" x14ac:dyDescent="0.3">
      <c r="A17" s="252"/>
      <c r="B17" s="258" t="s">
        <v>144</v>
      </c>
      <c r="C17" s="277">
        <v>13775.82764</v>
      </c>
      <c r="D17" s="278">
        <v>14847.002619999999</v>
      </c>
      <c r="E17" s="261">
        <v>-7.2147557821337527E-2</v>
      </c>
      <c r="F17" s="18"/>
      <c r="G17" s="18"/>
      <c r="H17" s="18"/>
      <c r="I17" s="62"/>
    </row>
    <row r="18" spans="1:9" ht="27.75" customHeight="1" x14ac:dyDescent="0.35">
      <c r="A18" s="252"/>
      <c r="B18" s="259" t="s">
        <v>145</v>
      </c>
      <c r="C18" s="279"/>
      <c r="D18" s="278"/>
      <c r="E18" s="261"/>
      <c r="F18" s="18"/>
      <c r="G18" s="18"/>
      <c r="H18" s="18"/>
      <c r="I18" s="62"/>
    </row>
    <row r="19" spans="1:9" ht="27.75" customHeight="1" x14ac:dyDescent="0.3">
      <c r="A19" s="252"/>
      <c r="B19" s="258" t="s">
        <v>75</v>
      </c>
      <c r="C19" s="277">
        <v>15216.134709999998</v>
      </c>
      <c r="D19" s="278">
        <v>14640.436579999998</v>
      </c>
      <c r="E19" s="261">
        <v>3.9322470122677228E-2</v>
      </c>
      <c r="F19" s="18"/>
      <c r="G19" s="18"/>
      <c r="H19" s="18"/>
      <c r="I19" s="62"/>
    </row>
    <row r="20" spans="1:9" ht="27.75" customHeight="1" x14ac:dyDescent="0.3">
      <c r="A20" s="252"/>
      <c r="B20" s="258" t="s">
        <v>76</v>
      </c>
      <c r="C20" s="277">
        <v>1150.6816100000001</v>
      </c>
      <c r="D20" s="278">
        <v>1447.2586999999999</v>
      </c>
      <c r="E20" s="261">
        <v>-0.20492334231606263</v>
      </c>
      <c r="F20" s="18"/>
      <c r="G20" s="18"/>
      <c r="H20" s="18"/>
      <c r="I20" s="62"/>
    </row>
    <row r="21" spans="1:9" ht="27.75" customHeight="1" x14ac:dyDescent="0.35">
      <c r="A21" s="252"/>
      <c r="B21" s="259" t="s">
        <v>146</v>
      </c>
      <c r="C21" s="277"/>
      <c r="D21" s="278"/>
      <c r="E21" s="261"/>
      <c r="F21" s="18"/>
      <c r="G21" s="18"/>
      <c r="H21" s="18"/>
      <c r="I21" s="62"/>
    </row>
    <row r="22" spans="1:9" ht="27.75" customHeight="1" x14ac:dyDescent="0.3">
      <c r="A22" s="252"/>
      <c r="B22" s="258" t="s">
        <v>77</v>
      </c>
      <c r="C22" s="277">
        <v>0</v>
      </c>
      <c r="D22" s="278">
        <v>5.2229999999999999E-2</v>
      </c>
      <c r="E22" s="261">
        <v>-1</v>
      </c>
      <c r="F22" s="18"/>
      <c r="G22" s="18"/>
      <c r="H22" s="18"/>
      <c r="I22" s="62"/>
    </row>
    <row r="23" spans="1:9" ht="27.75" customHeight="1" x14ac:dyDescent="0.3">
      <c r="A23" s="252"/>
      <c r="B23" s="260" t="s">
        <v>78</v>
      </c>
      <c r="C23" s="280">
        <v>66.515610000000009</v>
      </c>
      <c r="D23" s="281">
        <v>66.038119999999992</v>
      </c>
      <c r="E23" s="282">
        <v>7.2305207961707169E-3</v>
      </c>
      <c r="F23" s="18"/>
      <c r="G23" s="18"/>
      <c r="H23" s="18"/>
      <c r="I23" s="62"/>
    </row>
    <row r="24" spans="1:9" ht="27.75" customHeight="1" x14ac:dyDescent="0.3">
      <c r="A24" s="252"/>
      <c r="B24" s="258" t="s">
        <v>79</v>
      </c>
      <c r="C24" s="277">
        <v>120.33109</v>
      </c>
      <c r="D24" s="278">
        <v>39.926879999999997</v>
      </c>
      <c r="E24" s="261">
        <v>2.0137864516335866</v>
      </c>
      <c r="F24" s="18"/>
      <c r="G24" s="18"/>
      <c r="H24" s="18"/>
      <c r="I24" s="62"/>
    </row>
    <row r="25" spans="1:9" ht="27.75" customHeight="1" x14ac:dyDescent="0.3">
      <c r="A25" s="252"/>
      <c r="B25" s="258" t="s">
        <v>80</v>
      </c>
      <c r="C25" s="277">
        <v>199.45231000000001</v>
      </c>
      <c r="D25" s="278">
        <v>1207.6747099999998</v>
      </c>
      <c r="E25" s="261">
        <v>-0.83484599921778602</v>
      </c>
      <c r="F25" s="18"/>
      <c r="G25" s="18"/>
      <c r="H25" s="18"/>
      <c r="I25" s="62"/>
    </row>
    <row r="26" spans="1:9" ht="27.75" customHeight="1" x14ac:dyDescent="0.3">
      <c r="A26" s="252"/>
      <c r="B26" s="258" t="s">
        <v>81</v>
      </c>
      <c r="C26" s="277">
        <v>3.32701</v>
      </c>
      <c r="D26" s="278">
        <v>8.4190000000000001E-2</v>
      </c>
      <c r="E26" s="261">
        <v>38.517876232331631</v>
      </c>
      <c r="F26" s="18"/>
      <c r="G26" s="18"/>
      <c r="H26" s="18"/>
      <c r="I26" s="62"/>
    </row>
    <row r="27" spans="1:9" ht="47.25" customHeight="1" x14ac:dyDescent="0.3">
      <c r="A27" s="252"/>
      <c r="B27" s="258" t="s">
        <v>82</v>
      </c>
      <c r="C27" s="277">
        <v>18.809719999999999</v>
      </c>
      <c r="D27" s="278">
        <v>335.08265</v>
      </c>
      <c r="E27" s="261">
        <v>-0.94386543140923584</v>
      </c>
      <c r="F27" s="18"/>
      <c r="G27" s="18"/>
      <c r="H27" s="18"/>
      <c r="I27" s="62"/>
    </row>
    <row r="28" spans="1:9" ht="45.75" customHeight="1" x14ac:dyDescent="0.3">
      <c r="A28" s="252"/>
      <c r="B28" s="258" t="s">
        <v>83</v>
      </c>
      <c r="C28" s="277">
        <v>2721.2100099999998</v>
      </c>
      <c r="D28" s="278">
        <v>2178.7952399999999</v>
      </c>
      <c r="E28" s="261">
        <v>0.24895169589226745</v>
      </c>
      <c r="F28" s="18"/>
      <c r="G28" s="18"/>
      <c r="H28" s="18"/>
      <c r="I28" s="62"/>
    </row>
    <row r="29" spans="1:9" ht="27.75" customHeight="1" x14ac:dyDescent="0.3">
      <c r="A29" s="252"/>
      <c r="B29" s="258" t="s">
        <v>84</v>
      </c>
      <c r="C29" s="277">
        <v>7.34809</v>
      </c>
      <c r="D29" s="278">
        <v>108.4915</v>
      </c>
      <c r="E29" s="261">
        <v>-0.93227036219427328</v>
      </c>
      <c r="F29" s="18"/>
      <c r="G29" s="18"/>
      <c r="H29" s="18"/>
      <c r="I29" s="62"/>
    </row>
    <row r="30" spans="1:9" ht="27.75" customHeight="1" x14ac:dyDescent="0.3">
      <c r="A30" s="252"/>
      <c r="B30" s="258" t="s">
        <v>85</v>
      </c>
      <c r="C30" s="277">
        <v>1445.90336</v>
      </c>
      <c r="D30" s="278">
        <v>1061.6722</v>
      </c>
      <c r="E30" s="261">
        <v>0.36191129427708485</v>
      </c>
      <c r="F30" s="18"/>
      <c r="G30" s="18"/>
      <c r="H30" s="18"/>
      <c r="I30" s="62"/>
    </row>
    <row r="31" spans="1:9" ht="27.75" customHeight="1" x14ac:dyDescent="0.35">
      <c r="A31" s="252"/>
      <c r="B31" s="259" t="s">
        <v>147</v>
      </c>
      <c r="C31" s="277"/>
      <c r="D31" s="278"/>
      <c r="E31" s="261" t="s">
        <v>63</v>
      </c>
      <c r="F31" s="18"/>
      <c r="G31" s="18"/>
      <c r="H31" s="18"/>
      <c r="I31" s="62"/>
    </row>
    <row r="32" spans="1:9" ht="27.75" customHeight="1" x14ac:dyDescent="0.3">
      <c r="A32" s="252"/>
      <c r="B32" s="258" t="s">
        <v>86</v>
      </c>
      <c r="C32" s="277">
        <v>57.164940000000001</v>
      </c>
      <c r="D32" s="278">
        <v>49.21313</v>
      </c>
      <c r="E32" s="261">
        <v>0.16157903388790759</v>
      </c>
      <c r="F32" s="18"/>
      <c r="G32" s="18"/>
      <c r="H32" s="18"/>
      <c r="I32" s="62"/>
    </row>
    <row r="33" spans="1:9" ht="27.75" customHeight="1" x14ac:dyDescent="0.3">
      <c r="A33" s="252"/>
      <c r="B33" s="258" t="s">
        <v>87</v>
      </c>
      <c r="C33" s="277">
        <v>59057.115870000001</v>
      </c>
      <c r="D33" s="278">
        <v>53108.357780000006</v>
      </c>
      <c r="E33" s="261">
        <v>0.11201171225520797</v>
      </c>
      <c r="F33" s="18"/>
      <c r="G33" s="18"/>
      <c r="H33" s="18"/>
      <c r="I33" s="62"/>
    </row>
    <row r="34" spans="1:9" ht="27.75" customHeight="1" x14ac:dyDescent="0.3">
      <c r="A34" s="252"/>
      <c r="B34" s="258" t="s">
        <v>88</v>
      </c>
      <c r="C34" s="277">
        <v>749.49909000000002</v>
      </c>
      <c r="D34" s="278">
        <v>569.47382000000005</v>
      </c>
      <c r="E34" s="261">
        <v>0.31612562979629155</v>
      </c>
      <c r="F34" s="18"/>
      <c r="G34" s="18"/>
      <c r="H34" s="18"/>
      <c r="I34" s="62"/>
    </row>
    <row r="35" spans="1:9" ht="27.75" customHeight="1" x14ac:dyDescent="0.35">
      <c r="A35" s="252"/>
      <c r="B35" s="259" t="s">
        <v>148</v>
      </c>
      <c r="C35" s="277"/>
      <c r="D35" s="278"/>
      <c r="E35" s="261" t="s">
        <v>63</v>
      </c>
      <c r="F35" s="18"/>
      <c r="G35" s="18"/>
      <c r="H35" s="18"/>
      <c r="I35" s="62"/>
    </row>
    <row r="36" spans="1:9" ht="27.75" customHeight="1" x14ac:dyDescent="0.3">
      <c r="A36" s="252"/>
      <c r="B36" s="258" t="s">
        <v>89</v>
      </c>
      <c r="C36" s="277">
        <v>48.843949999999992</v>
      </c>
      <c r="D36" s="278">
        <v>30.51238</v>
      </c>
      <c r="E36" s="261">
        <v>0.60079121982618178</v>
      </c>
      <c r="F36" s="18"/>
      <c r="G36" s="18"/>
      <c r="H36" s="18"/>
      <c r="I36" s="62"/>
    </row>
    <row r="37" spans="1:9" ht="27.75" customHeight="1" x14ac:dyDescent="0.3">
      <c r="A37" s="252"/>
      <c r="B37" s="258" t="s">
        <v>90</v>
      </c>
      <c r="C37" s="277">
        <v>696.24171000000001</v>
      </c>
      <c r="D37" s="278">
        <v>567.19186000000002</v>
      </c>
      <c r="E37" s="261">
        <v>0.22752415734598164</v>
      </c>
      <c r="F37" s="18"/>
      <c r="G37" s="18"/>
      <c r="H37" s="18"/>
      <c r="I37" s="62"/>
    </row>
    <row r="38" spans="1:9" ht="43.5" customHeight="1" x14ac:dyDescent="0.3">
      <c r="A38" s="252"/>
      <c r="B38" s="258" t="s">
        <v>91</v>
      </c>
      <c r="C38" s="277">
        <v>121.04313</v>
      </c>
      <c r="D38" s="278">
        <v>99.675160000000005</v>
      </c>
      <c r="E38" s="261">
        <v>0.2143760792558547</v>
      </c>
      <c r="F38" s="18"/>
      <c r="G38" s="18"/>
      <c r="H38" s="18"/>
      <c r="I38" s="62"/>
    </row>
    <row r="39" spans="1:9" ht="29.25" customHeight="1" x14ac:dyDescent="0.35">
      <c r="A39" s="252"/>
      <c r="B39" s="259" t="s">
        <v>92</v>
      </c>
      <c r="C39" s="277"/>
      <c r="D39" s="278"/>
      <c r="E39" s="261"/>
      <c r="F39" s="18"/>
      <c r="G39" s="18"/>
      <c r="H39" s="18"/>
      <c r="I39" s="62"/>
    </row>
    <row r="40" spans="1:9" ht="27.75" customHeight="1" x14ac:dyDescent="0.3">
      <c r="A40" s="252"/>
      <c r="B40" s="258" t="s">
        <v>93</v>
      </c>
      <c r="C40" s="277">
        <v>441.82335000000006</v>
      </c>
      <c r="D40" s="278">
        <v>211.23901000000001</v>
      </c>
      <c r="E40" s="261">
        <v>1.0915802909699304</v>
      </c>
      <c r="F40" s="18"/>
      <c r="G40" s="18"/>
      <c r="H40" s="18"/>
      <c r="I40" s="62"/>
    </row>
    <row r="41" spans="1:9" ht="27.75" customHeight="1" x14ac:dyDescent="0.3">
      <c r="A41" s="252"/>
      <c r="B41" s="258" t="s">
        <v>94</v>
      </c>
      <c r="C41" s="277">
        <v>635.34103000000005</v>
      </c>
      <c r="D41" s="278">
        <v>361.37090999999998</v>
      </c>
      <c r="E41" s="261">
        <v>0.75814104682637595</v>
      </c>
      <c r="F41" s="18"/>
      <c r="G41" s="18"/>
      <c r="H41" s="18"/>
      <c r="I41" s="62"/>
    </row>
    <row r="42" spans="1:9" ht="27.75" customHeight="1" x14ac:dyDescent="0.3">
      <c r="A42" s="252"/>
      <c r="B42" s="258" t="s">
        <v>95</v>
      </c>
      <c r="C42" s="277">
        <v>4647.5359499999995</v>
      </c>
      <c r="D42" s="278">
        <v>4054.0459899999996</v>
      </c>
      <c r="E42" s="261">
        <v>0.14639448133147595</v>
      </c>
      <c r="F42" s="18"/>
      <c r="G42" s="18"/>
      <c r="H42" s="18"/>
      <c r="I42" s="62"/>
    </row>
    <row r="43" spans="1:9" ht="27.75" customHeight="1" x14ac:dyDescent="0.3">
      <c r="A43" s="252"/>
      <c r="B43" s="258" t="s">
        <v>96</v>
      </c>
      <c r="C43" s="277">
        <v>10472.53152</v>
      </c>
      <c r="D43" s="278">
        <v>8393.4745999999996</v>
      </c>
      <c r="E43" s="261">
        <v>0.24769919718348835</v>
      </c>
      <c r="F43" s="18"/>
      <c r="G43" s="18"/>
      <c r="H43" s="18"/>
      <c r="I43" s="62"/>
    </row>
    <row r="44" spans="1:9" ht="45.75" customHeight="1" x14ac:dyDescent="0.3">
      <c r="A44" s="252"/>
      <c r="B44" s="258" t="s">
        <v>97</v>
      </c>
      <c r="C44" s="277">
        <v>8587.9926699999996</v>
      </c>
      <c r="D44" s="278">
        <v>9672.9721400000017</v>
      </c>
      <c r="E44" s="261">
        <v>-0.11216609065928747</v>
      </c>
      <c r="F44" s="18"/>
      <c r="G44" s="18"/>
      <c r="H44" s="18"/>
      <c r="I44" s="62"/>
    </row>
    <row r="45" spans="1:9" ht="27.75" customHeight="1" x14ac:dyDescent="0.3">
      <c r="A45" s="252"/>
      <c r="B45" s="258" t="s">
        <v>98</v>
      </c>
      <c r="C45" s="277">
        <v>54.064419999999998</v>
      </c>
      <c r="D45" s="278">
        <v>108.85758999999999</v>
      </c>
      <c r="E45" s="261">
        <v>-0.50334726315363032</v>
      </c>
      <c r="F45" s="18"/>
      <c r="G45" s="18"/>
      <c r="H45" s="18"/>
      <c r="I45" s="62"/>
    </row>
    <row r="46" spans="1:9" ht="27.75" customHeight="1" x14ac:dyDescent="0.3">
      <c r="A46" s="252"/>
      <c r="B46" s="258" t="s">
        <v>99</v>
      </c>
      <c r="C46" s="277">
        <v>180.90272999999999</v>
      </c>
      <c r="D46" s="278">
        <v>290.60757000000001</v>
      </c>
      <c r="E46" s="261">
        <v>-0.3775016597124432</v>
      </c>
      <c r="F46" s="18"/>
      <c r="G46" s="18"/>
      <c r="H46" s="18"/>
      <c r="I46" s="62"/>
    </row>
    <row r="47" spans="1:9" ht="27.75" customHeight="1" x14ac:dyDescent="0.3">
      <c r="A47" s="252"/>
      <c r="B47" s="258" t="s">
        <v>100</v>
      </c>
      <c r="C47" s="277">
        <v>3714.68869</v>
      </c>
      <c r="D47" s="278">
        <v>3387.2518099999998</v>
      </c>
      <c r="E47" s="261">
        <v>9.6667416054905059E-2</v>
      </c>
      <c r="F47" s="18"/>
      <c r="G47" s="18"/>
      <c r="H47" s="18"/>
      <c r="I47" s="62"/>
    </row>
    <row r="48" spans="1:9" ht="27.75" customHeight="1" x14ac:dyDescent="0.3">
      <c r="A48" s="252"/>
      <c r="B48" s="258" t="s">
        <v>101</v>
      </c>
      <c r="C48" s="277">
        <v>2260.3209099999999</v>
      </c>
      <c r="D48" s="278">
        <v>2547.17193</v>
      </c>
      <c r="E48" s="261">
        <v>-0.11261549195856602</v>
      </c>
      <c r="F48" s="18"/>
      <c r="G48" s="18"/>
      <c r="H48" s="18"/>
      <c r="I48" s="62"/>
    </row>
    <row r="49" spans="1:9" ht="27.75" customHeight="1" x14ac:dyDescent="0.35">
      <c r="A49" s="252"/>
      <c r="B49" s="259" t="s">
        <v>102</v>
      </c>
      <c r="C49" s="277"/>
      <c r="D49" s="278"/>
      <c r="E49" s="261"/>
      <c r="F49" s="18"/>
      <c r="G49" s="18"/>
      <c r="H49" s="18"/>
      <c r="I49" s="62"/>
    </row>
    <row r="50" spans="1:9" ht="27.75" customHeight="1" x14ac:dyDescent="0.3">
      <c r="A50" s="252"/>
      <c r="B50" s="258" t="s">
        <v>103</v>
      </c>
      <c r="C50" s="277">
        <v>49.221149999999994</v>
      </c>
      <c r="D50" s="278">
        <v>59.703569999999999</v>
      </c>
      <c r="E50" s="261">
        <v>-0.17557442544893051</v>
      </c>
      <c r="F50" s="18"/>
      <c r="G50" s="18"/>
      <c r="H50" s="18"/>
      <c r="I50" s="62"/>
    </row>
    <row r="51" spans="1:9" ht="27.75" customHeight="1" x14ac:dyDescent="0.3">
      <c r="A51" s="252"/>
      <c r="B51" s="258" t="s">
        <v>104</v>
      </c>
      <c r="C51" s="277">
        <v>1962.1333399999999</v>
      </c>
      <c r="D51" s="278">
        <v>1398.93055</v>
      </c>
      <c r="E51" s="261">
        <v>0.40259524677618902</v>
      </c>
      <c r="F51" s="18"/>
      <c r="G51" s="18"/>
      <c r="H51" s="18"/>
      <c r="I51" s="62"/>
    </row>
    <row r="52" spans="1:9" ht="27.75" customHeight="1" x14ac:dyDescent="0.3">
      <c r="A52" s="252"/>
      <c r="B52" s="258" t="s">
        <v>105</v>
      </c>
      <c r="C52" s="277">
        <v>5840.5539200000003</v>
      </c>
      <c r="D52" s="278">
        <v>5570.1759300000003</v>
      </c>
      <c r="E52" s="261">
        <v>4.8540296284681254E-2</v>
      </c>
      <c r="F52" s="18"/>
      <c r="G52" s="18"/>
      <c r="H52" s="18"/>
      <c r="I52" s="62"/>
    </row>
    <row r="53" spans="1:9" ht="27.75" customHeight="1" x14ac:dyDescent="0.3">
      <c r="A53" s="252"/>
      <c r="B53" s="258" t="s">
        <v>106</v>
      </c>
      <c r="C53" s="277">
        <v>5500.4311299999999</v>
      </c>
      <c r="D53" s="278">
        <v>5007.3480500000005</v>
      </c>
      <c r="E53" s="261">
        <v>9.8471900709997451E-2</v>
      </c>
      <c r="F53" s="18"/>
      <c r="G53" s="18"/>
      <c r="H53" s="18"/>
      <c r="I53" s="62"/>
    </row>
    <row r="54" spans="1:9" ht="27.75" customHeight="1" x14ac:dyDescent="0.3">
      <c r="A54" s="252"/>
      <c r="B54" s="260" t="s">
        <v>107</v>
      </c>
      <c r="C54" s="280">
        <v>2539.8499199999997</v>
      </c>
      <c r="D54" s="281">
        <v>2417.7836299999999</v>
      </c>
      <c r="E54" s="282">
        <v>5.0486854359254534E-2</v>
      </c>
      <c r="F54" s="18"/>
      <c r="G54" s="18"/>
      <c r="H54" s="18"/>
      <c r="I54" s="62"/>
    </row>
    <row r="55" spans="1:9" ht="27.75" customHeight="1" x14ac:dyDescent="0.3">
      <c r="A55" s="252"/>
      <c r="B55" s="258" t="s">
        <v>108</v>
      </c>
      <c r="C55" s="277">
        <v>7782.9087799999998</v>
      </c>
      <c r="D55" s="278">
        <v>7078.6582500000004</v>
      </c>
      <c r="E55" s="261">
        <v>9.9489268322849087E-2</v>
      </c>
      <c r="F55" s="18"/>
      <c r="G55" s="18"/>
      <c r="H55" s="18"/>
      <c r="I55" s="62"/>
    </row>
    <row r="56" spans="1:9" ht="27.75" customHeight="1" x14ac:dyDescent="0.3">
      <c r="A56" s="252"/>
      <c r="B56" s="258" t="s">
        <v>109</v>
      </c>
      <c r="C56" s="277">
        <v>2855.2613099999999</v>
      </c>
      <c r="D56" s="278">
        <v>4441.2687499999993</v>
      </c>
      <c r="E56" s="261">
        <v>-0.35710683799533627</v>
      </c>
      <c r="F56" s="18"/>
      <c r="G56" s="18"/>
      <c r="H56" s="18"/>
      <c r="I56" s="62"/>
    </row>
    <row r="57" spans="1:9" ht="27.75" customHeight="1" x14ac:dyDescent="0.3">
      <c r="A57" s="252"/>
      <c r="B57" s="258" t="s">
        <v>110</v>
      </c>
      <c r="C57" s="277">
        <v>2649.8824300000001</v>
      </c>
      <c r="D57" s="278">
        <v>893.11698999999999</v>
      </c>
      <c r="E57" s="261">
        <v>1.9670048377424778</v>
      </c>
      <c r="F57" s="18"/>
      <c r="G57" s="18"/>
      <c r="H57" s="18"/>
      <c r="I57" s="62"/>
    </row>
    <row r="58" spans="1:9" ht="27.75" customHeight="1" x14ac:dyDescent="0.3">
      <c r="A58" s="252"/>
      <c r="B58" s="258" t="s">
        <v>111</v>
      </c>
      <c r="C58" s="277">
        <v>19167.417260000002</v>
      </c>
      <c r="D58" s="278">
        <v>17001.078839999998</v>
      </c>
      <c r="E58" s="261">
        <v>0.12742358531407197</v>
      </c>
      <c r="F58" s="18"/>
      <c r="G58" s="18"/>
      <c r="H58" s="18"/>
      <c r="I58" s="62"/>
    </row>
    <row r="59" spans="1:9" ht="27.75" customHeight="1" x14ac:dyDescent="0.35">
      <c r="A59" s="252"/>
      <c r="B59" s="259" t="s">
        <v>112</v>
      </c>
      <c r="C59" s="277"/>
      <c r="D59" s="278"/>
      <c r="E59" s="261"/>
      <c r="F59" s="18"/>
      <c r="G59" s="18"/>
      <c r="H59" s="18"/>
      <c r="I59" s="62"/>
    </row>
    <row r="60" spans="1:9" ht="27.75" customHeight="1" x14ac:dyDescent="0.3">
      <c r="A60" s="252"/>
      <c r="B60" s="258" t="s">
        <v>113</v>
      </c>
      <c r="C60" s="277">
        <v>5411.0551400000004</v>
      </c>
      <c r="D60" s="278">
        <v>4397.0591899999999</v>
      </c>
      <c r="E60" s="261">
        <v>0.23060775536205608</v>
      </c>
      <c r="F60" s="18"/>
      <c r="G60" s="18"/>
      <c r="H60" s="18"/>
      <c r="I60" s="62"/>
    </row>
    <row r="61" spans="1:9" ht="27.75" customHeight="1" x14ac:dyDescent="0.3">
      <c r="A61" s="252"/>
      <c r="B61" s="258" t="s">
        <v>114</v>
      </c>
      <c r="C61" s="277">
        <v>3535.18678</v>
      </c>
      <c r="D61" s="278">
        <v>3670.19902</v>
      </c>
      <c r="E61" s="261">
        <v>-3.6786081426178362E-2</v>
      </c>
      <c r="F61" s="18"/>
      <c r="G61" s="18"/>
      <c r="H61" s="18"/>
      <c r="I61" s="62"/>
    </row>
    <row r="62" spans="1:9" ht="27.75" customHeight="1" x14ac:dyDescent="0.3">
      <c r="A62" s="252"/>
      <c r="B62" s="258" t="s">
        <v>115</v>
      </c>
      <c r="C62" s="277">
        <v>1057.3587400000001</v>
      </c>
      <c r="D62" s="278">
        <v>168.46014000000002</v>
      </c>
      <c r="E62" s="261">
        <v>5.2766108350616356</v>
      </c>
      <c r="F62" s="18"/>
      <c r="G62" s="18"/>
      <c r="H62" s="18"/>
      <c r="I62" s="62"/>
    </row>
    <row r="63" spans="1:9" ht="27" customHeight="1" x14ac:dyDescent="0.3">
      <c r="A63" s="252"/>
      <c r="B63" s="258" t="s">
        <v>116</v>
      </c>
      <c r="C63" s="277">
        <v>10123.977989999999</v>
      </c>
      <c r="D63" s="278">
        <v>12558.447220000002</v>
      </c>
      <c r="E63" s="261">
        <v>-0.19385113361172385</v>
      </c>
      <c r="F63" s="18"/>
      <c r="G63" s="18"/>
      <c r="H63" s="18"/>
      <c r="I63" s="62"/>
    </row>
    <row r="64" spans="1:9" ht="29.25" customHeight="1" x14ac:dyDescent="0.3">
      <c r="A64" s="252"/>
      <c r="B64" s="258" t="s">
        <v>117</v>
      </c>
      <c r="C64" s="277">
        <v>4056.0371999999998</v>
      </c>
      <c r="D64" s="278">
        <v>4469.0450000000001</v>
      </c>
      <c r="E64" s="261">
        <v>-9.2415225176743651E-2</v>
      </c>
      <c r="F64" s="18"/>
      <c r="G64" s="18"/>
      <c r="H64" s="18"/>
      <c r="I64" s="62"/>
    </row>
    <row r="65" spans="1:9" ht="43.5" customHeight="1" x14ac:dyDescent="0.3">
      <c r="A65" s="252"/>
      <c r="B65" s="258" t="s">
        <v>118</v>
      </c>
      <c r="C65" s="277">
        <v>8978.0751200000013</v>
      </c>
      <c r="D65" s="278">
        <v>8229.259610000001</v>
      </c>
      <c r="E65" s="261">
        <v>9.0994274757118798E-2</v>
      </c>
      <c r="F65" s="18"/>
      <c r="G65" s="18"/>
      <c r="H65" s="18"/>
      <c r="I65" s="62"/>
    </row>
    <row r="66" spans="1:9" ht="51" customHeight="1" x14ac:dyDescent="0.3">
      <c r="A66" s="252"/>
      <c r="B66" s="258" t="s">
        <v>119</v>
      </c>
      <c r="C66" s="277">
        <v>16377.272779999999</v>
      </c>
      <c r="D66" s="278">
        <v>14995.142010000001</v>
      </c>
      <c r="E66" s="261">
        <v>9.2171902678766154E-2</v>
      </c>
      <c r="F66" s="18"/>
      <c r="G66" s="18"/>
      <c r="H66" s="18"/>
      <c r="I66" s="62"/>
    </row>
    <row r="67" spans="1:9" ht="27.75" customHeight="1" x14ac:dyDescent="0.3">
      <c r="A67" s="252"/>
      <c r="B67" s="258" t="s">
        <v>120</v>
      </c>
      <c r="C67" s="277">
        <v>26142.839559999997</v>
      </c>
      <c r="D67" s="278">
        <v>22302.262279999999</v>
      </c>
      <c r="E67" s="261">
        <v>0.17220572656631844</v>
      </c>
      <c r="F67" s="18"/>
      <c r="G67" s="18"/>
      <c r="H67" s="18"/>
      <c r="I67" s="62"/>
    </row>
    <row r="68" spans="1:9" ht="23.25" customHeight="1" x14ac:dyDescent="0.3">
      <c r="A68" s="252"/>
      <c r="B68" s="258" t="s">
        <v>121</v>
      </c>
      <c r="C68" s="277">
        <v>2276.0656500000005</v>
      </c>
      <c r="D68" s="278">
        <v>1790.52666</v>
      </c>
      <c r="E68" s="261">
        <v>0.27117104751738264</v>
      </c>
      <c r="F68" s="18"/>
      <c r="G68" s="18"/>
      <c r="H68" s="18"/>
      <c r="I68" s="62"/>
    </row>
    <row r="69" spans="1:9" ht="27.75" customHeight="1" x14ac:dyDescent="0.35">
      <c r="A69" s="252"/>
      <c r="B69" s="259" t="s">
        <v>20</v>
      </c>
      <c r="C69" s="277"/>
      <c r="D69" s="278"/>
      <c r="E69" s="261"/>
      <c r="F69" s="18"/>
      <c r="G69" s="18"/>
      <c r="H69" s="18"/>
      <c r="I69" s="62"/>
    </row>
    <row r="70" spans="1:9" ht="40.5" customHeight="1" x14ac:dyDescent="0.3">
      <c r="A70" s="252"/>
      <c r="B70" s="258" t="s">
        <v>122</v>
      </c>
      <c r="C70" s="277">
        <v>1837.42173</v>
      </c>
      <c r="D70" s="278">
        <v>1794.8090900000002</v>
      </c>
      <c r="E70" s="261">
        <v>2.3742157445837218E-2</v>
      </c>
      <c r="F70" s="18"/>
      <c r="G70" s="18"/>
      <c r="H70" s="18"/>
      <c r="I70" s="62"/>
    </row>
    <row r="71" spans="1:9" ht="39" customHeight="1" x14ac:dyDescent="0.3">
      <c r="A71" s="252"/>
      <c r="B71" s="258" t="s">
        <v>123</v>
      </c>
      <c r="C71" s="277">
        <v>9042.5615399999988</v>
      </c>
      <c r="D71" s="278">
        <v>7456.5844399999996</v>
      </c>
      <c r="E71" s="261">
        <v>0.21269484879594541</v>
      </c>
      <c r="F71" s="18"/>
      <c r="G71" s="18"/>
      <c r="H71" s="18"/>
      <c r="I71" s="62"/>
    </row>
    <row r="72" spans="1:9" ht="27.75" customHeight="1" x14ac:dyDescent="0.3">
      <c r="A72" s="252"/>
      <c r="B72" s="258" t="s">
        <v>124</v>
      </c>
      <c r="C72" s="277">
        <v>854.87794000000008</v>
      </c>
      <c r="D72" s="278">
        <v>893.2280199999999</v>
      </c>
      <c r="E72" s="261">
        <v>-4.293425546592216E-2</v>
      </c>
      <c r="F72" s="18"/>
      <c r="G72" s="18"/>
      <c r="H72" s="18"/>
      <c r="I72" s="62"/>
    </row>
    <row r="73" spans="1:9" ht="27.75" customHeight="1" x14ac:dyDescent="0.3">
      <c r="A73" s="252"/>
      <c r="B73" s="258" t="s">
        <v>125</v>
      </c>
      <c r="C73" s="277">
        <v>25397.396970000002</v>
      </c>
      <c r="D73" s="278">
        <v>22753.534240000001</v>
      </c>
      <c r="E73" s="261">
        <v>0.11619569523191579</v>
      </c>
      <c r="F73" s="18"/>
      <c r="G73" s="18"/>
      <c r="H73" s="18"/>
      <c r="I73" s="62"/>
    </row>
    <row r="74" spans="1:9" ht="27.75" customHeight="1" x14ac:dyDescent="0.3">
      <c r="A74" s="252"/>
      <c r="B74" s="258" t="s">
        <v>126</v>
      </c>
      <c r="C74" s="277">
        <v>956.01697000000001</v>
      </c>
      <c r="D74" s="278">
        <v>1286.46371</v>
      </c>
      <c r="E74" s="261">
        <v>-0.25686440855762654</v>
      </c>
      <c r="F74" s="18"/>
      <c r="G74" s="18"/>
      <c r="H74" s="18"/>
      <c r="I74" s="62"/>
    </row>
    <row r="75" spans="1:9" ht="27.75" customHeight="1" x14ac:dyDescent="0.3">
      <c r="A75" s="252"/>
      <c r="B75" s="258" t="s">
        <v>127</v>
      </c>
      <c r="C75" s="277">
        <v>6369.0816500000001</v>
      </c>
      <c r="D75" s="278">
        <v>6129.0466299999998</v>
      </c>
      <c r="E75" s="261">
        <v>3.9163516691991668E-2</v>
      </c>
      <c r="F75" s="18"/>
      <c r="G75" s="18"/>
      <c r="H75" s="18"/>
      <c r="I75" s="62"/>
    </row>
    <row r="76" spans="1:9" ht="39.75" customHeight="1" x14ac:dyDescent="0.3">
      <c r="A76" s="252"/>
      <c r="B76" s="258" t="s">
        <v>128</v>
      </c>
      <c r="C76" s="277">
        <v>9259.0409600000003</v>
      </c>
      <c r="D76" s="278">
        <v>7771.3352199999999</v>
      </c>
      <c r="E76" s="261">
        <v>0.19143502343989741</v>
      </c>
      <c r="F76" s="18"/>
      <c r="G76" s="18"/>
      <c r="H76" s="18"/>
      <c r="I76" s="62"/>
    </row>
    <row r="77" spans="1:9" ht="27.75" customHeight="1" x14ac:dyDescent="0.3">
      <c r="A77" s="252"/>
      <c r="B77" s="258" t="s">
        <v>129</v>
      </c>
      <c r="C77" s="277">
        <v>29506.044010000001</v>
      </c>
      <c r="D77" s="278">
        <v>31800.773509999999</v>
      </c>
      <c r="E77" s="261">
        <v>-7.2159549807126619E-2</v>
      </c>
      <c r="F77" s="18"/>
      <c r="G77" s="18"/>
      <c r="H77" s="18"/>
      <c r="I77" s="62"/>
    </row>
    <row r="78" spans="1:9" ht="27.75" customHeight="1" x14ac:dyDescent="0.35">
      <c r="A78" s="252"/>
      <c r="B78" s="259" t="s">
        <v>130</v>
      </c>
      <c r="C78" s="277"/>
      <c r="D78" s="278"/>
      <c r="E78" s="261"/>
      <c r="F78" s="18"/>
      <c r="G78" s="18"/>
      <c r="H78" s="18"/>
      <c r="I78" s="62"/>
    </row>
    <row r="79" spans="1:9" ht="27.75" customHeight="1" x14ac:dyDescent="0.3">
      <c r="A79" s="252"/>
      <c r="B79" s="258" t="s">
        <v>131</v>
      </c>
      <c r="C79" s="277">
        <v>285.20323000000002</v>
      </c>
      <c r="D79" s="278">
        <v>284.57231999999999</v>
      </c>
      <c r="E79" s="261">
        <v>2.2170462678872934E-3</v>
      </c>
      <c r="F79" s="18"/>
      <c r="G79" s="18"/>
      <c r="H79" s="18"/>
      <c r="I79" s="62"/>
    </row>
    <row r="80" spans="1:9" ht="27.75" customHeight="1" x14ac:dyDescent="0.3">
      <c r="A80" s="252"/>
      <c r="B80" s="258" t="s">
        <v>132</v>
      </c>
      <c r="C80" s="277">
        <v>9139.0289999999986</v>
      </c>
      <c r="D80" s="278">
        <v>9260.0886800000007</v>
      </c>
      <c r="E80" s="261">
        <v>-1.3073274369549786E-2</v>
      </c>
      <c r="F80" s="18"/>
      <c r="G80" s="18"/>
      <c r="H80" s="18"/>
      <c r="I80" s="62"/>
    </row>
    <row r="81" spans="1:9" ht="27.75" customHeight="1" x14ac:dyDescent="0.3">
      <c r="A81" s="252"/>
      <c r="B81" s="258" t="s">
        <v>133</v>
      </c>
      <c r="C81" s="277">
        <v>120.15232999999998</v>
      </c>
      <c r="D81" s="278">
        <v>16.34958</v>
      </c>
      <c r="E81" s="261">
        <v>6.3489551413553116</v>
      </c>
      <c r="F81" s="18"/>
      <c r="G81" s="18"/>
      <c r="H81" s="18"/>
      <c r="I81" s="62"/>
    </row>
    <row r="82" spans="1:9" ht="27.75" customHeight="1" thickBot="1" x14ac:dyDescent="0.35">
      <c r="A82" s="252"/>
      <c r="B82" s="258" t="s">
        <v>134</v>
      </c>
      <c r="C82" s="277">
        <v>1696.6213499999999</v>
      </c>
      <c r="D82" s="278">
        <v>301.03151000000003</v>
      </c>
      <c r="E82" s="261">
        <v>4.6360257768364503</v>
      </c>
      <c r="F82" s="18"/>
      <c r="G82" s="18"/>
      <c r="H82" s="18"/>
      <c r="I82" s="62"/>
    </row>
    <row r="83" spans="1:9" ht="28.5" customHeight="1" thickBot="1" x14ac:dyDescent="0.35">
      <c r="A83" s="252"/>
      <c r="B83" s="262" t="s">
        <v>149</v>
      </c>
      <c r="C83" s="283">
        <v>404860.62293000001</v>
      </c>
      <c r="D83" s="284">
        <v>376966.83967999992</v>
      </c>
      <c r="E83" s="285">
        <v>7.3995323497628079E-2</v>
      </c>
      <c r="F83" s="2"/>
      <c r="G83" s="2"/>
      <c r="H83" s="2"/>
    </row>
  </sheetData>
  <mergeCells count="3">
    <mergeCell ref="C1:D1"/>
    <mergeCell ref="B3:D3"/>
    <mergeCell ref="B4:D4"/>
  </mergeCells>
  <printOptions gridLines="1"/>
  <pageMargins left="0" right="0" top="0" bottom="0" header="0" footer="0"/>
  <pageSetup paperSize="3" scale="70" orientation="landscape" r:id="rId1"/>
  <ignoredErrors>
    <ignoredError sqref="C5 D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23C3-8DA1-4413-96DF-739C0F294211}">
  <dimension ref="A2:G139"/>
  <sheetViews>
    <sheetView zoomScale="85" zoomScaleNormal="85" workbookViewId="0">
      <pane xSplit="1" ySplit="1" topLeftCell="B2" activePane="bottomRight" state="frozen"/>
      <selection activeCell="B351" sqref="B351"/>
      <selection pane="topRight" activeCell="B351" sqref="B351"/>
      <selection pane="bottomLeft" activeCell="B351" sqref="B351"/>
      <selection pane="bottomRight" activeCell="B17" sqref="B17"/>
    </sheetView>
  </sheetViews>
  <sheetFormatPr defaultColWidth="9.140625" defaultRowHeight="15" x14ac:dyDescent="0.25"/>
  <cols>
    <col min="1" max="1" width="9.140625" style="2"/>
    <col min="2" max="2" width="99.28515625" style="2" customWidth="1"/>
    <col min="3" max="4" width="18.5703125" style="2" customWidth="1"/>
    <col min="5" max="5" width="13.85546875" style="2" customWidth="1"/>
    <col min="6" max="16384" width="9.140625" style="2"/>
  </cols>
  <sheetData>
    <row r="2" spans="2:5" ht="15.75" thickBot="1" x14ac:dyDescent="0.3"/>
    <row r="3" spans="2:5" ht="39.75" customHeight="1" x14ac:dyDescent="0.3">
      <c r="B3" s="330" t="s">
        <v>183</v>
      </c>
      <c r="C3" s="331"/>
      <c r="D3" s="331"/>
      <c r="E3" s="332"/>
    </row>
    <row r="4" spans="2:5" ht="39.75" customHeight="1" thickBot="1" x14ac:dyDescent="0.3">
      <c r="B4" s="321" t="s">
        <v>184</v>
      </c>
      <c r="C4" s="322"/>
      <c r="D4" s="322"/>
      <c r="E4" s="324"/>
    </row>
    <row r="5" spans="2:5" ht="27.75" customHeight="1" thickBot="1" x14ac:dyDescent="0.35">
      <c r="B5" s="263"/>
      <c r="C5" s="333" t="s">
        <v>162</v>
      </c>
      <c r="D5" s="334"/>
      <c r="E5" s="286"/>
    </row>
    <row r="6" spans="2:5" ht="18.75" customHeight="1" x14ac:dyDescent="0.3">
      <c r="B6" s="264"/>
      <c r="C6" s="287" t="s">
        <v>135</v>
      </c>
      <c r="D6" s="287" t="s">
        <v>15</v>
      </c>
      <c r="E6" s="288" t="s">
        <v>185</v>
      </c>
    </row>
    <row r="7" spans="2:5" ht="21" x14ac:dyDescent="0.35">
      <c r="B7" s="259" t="s">
        <v>17</v>
      </c>
      <c r="C7" s="289"/>
      <c r="D7" s="289"/>
      <c r="E7" s="290"/>
    </row>
    <row r="8" spans="2:5" s="46" customFormat="1" ht="24" customHeight="1" x14ac:dyDescent="0.3">
      <c r="B8" s="218" t="s">
        <v>65</v>
      </c>
      <c r="C8" s="291">
        <v>224.441213</v>
      </c>
      <c r="D8" s="291">
        <v>312.77269799999999</v>
      </c>
      <c r="E8" s="292">
        <v>-0.28241430778590526</v>
      </c>
    </row>
    <row r="9" spans="2:5" s="46" customFormat="1" ht="24" customHeight="1" x14ac:dyDescent="0.3">
      <c r="B9" s="218" t="s">
        <v>66</v>
      </c>
      <c r="C9" s="291">
        <v>28145.59403</v>
      </c>
      <c r="D9" s="291">
        <v>22502.487710000001</v>
      </c>
      <c r="E9" s="292">
        <v>0.25077699820239108</v>
      </c>
    </row>
    <row r="10" spans="2:5" s="46" customFormat="1" ht="24" customHeight="1" x14ac:dyDescent="0.3">
      <c r="B10" s="218" t="s">
        <v>67</v>
      </c>
      <c r="C10" s="291">
        <v>15433.157005999999</v>
      </c>
      <c r="D10" s="291">
        <v>13671.935701</v>
      </c>
      <c r="E10" s="292">
        <v>0.12882018636696624</v>
      </c>
    </row>
    <row r="11" spans="2:5" s="46" customFormat="1" ht="42" customHeight="1" x14ac:dyDescent="0.3">
      <c r="B11" s="265" t="s">
        <v>68</v>
      </c>
      <c r="C11" s="291">
        <v>10088.637104000001</v>
      </c>
      <c r="D11" s="291">
        <v>8866.9064130000006</v>
      </c>
      <c r="E11" s="292">
        <v>0.137785450087619</v>
      </c>
    </row>
    <row r="12" spans="2:5" s="46" customFormat="1" ht="24" customHeight="1" x14ac:dyDescent="0.3">
      <c r="B12" s="218" t="s">
        <v>69</v>
      </c>
      <c r="C12" s="291">
        <v>15319.727261</v>
      </c>
      <c r="D12" s="291">
        <v>13532.664210999999</v>
      </c>
      <c r="E12" s="292">
        <v>0.13205552300243961</v>
      </c>
    </row>
    <row r="13" spans="2:5" s="46" customFormat="1" ht="24" customHeight="1" x14ac:dyDescent="0.3">
      <c r="B13" s="218" t="s">
        <v>70</v>
      </c>
      <c r="C13" s="291">
        <v>34829.87199</v>
      </c>
      <c r="D13" s="291">
        <v>31027.031080000001</v>
      </c>
      <c r="E13" s="292">
        <v>0.12256541401575816</v>
      </c>
    </row>
    <row r="14" spans="2:5" s="46" customFormat="1" ht="24" customHeight="1" x14ac:dyDescent="0.3">
      <c r="B14" s="218" t="s">
        <v>71</v>
      </c>
      <c r="C14" s="291">
        <v>2394.0180600000003</v>
      </c>
      <c r="D14" s="291">
        <v>1741.8253950000001</v>
      </c>
      <c r="E14" s="292">
        <v>0.37443056397739571</v>
      </c>
    </row>
    <row r="15" spans="2:5" s="46" customFormat="1" ht="24" customHeight="1" x14ac:dyDescent="0.3">
      <c r="B15" s="218" t="s">
        <v>72</v>
      </c>
      <c r="C15" s="291">
        <v>6111.451298</v>
      </c>
      <c r="D15" s="291">
        <v>4716.8907739999995</v>
      </c>
      <c r="E15" s="292">
        <v>0.29565249458116893</v>
      </c>
    </row>
    <row r="16" spans="2:5" s="46" customFormat="1" ht="24" customHeight="1" x14ac:dyDescent="0.3">
      <c r="B16" s="218" t="s">
        <v>73</v>
      </c>
      <c r="C16" s="291">
        <v>5120.6937509999998</v>
      </c>
      <c r="D16" s="291">
        <v>4506.4738740000003</v>
      </c>
      <c r="E16" s="292">
        <v>0.13629722354405005</v>
      </c>
    </row>
    <row r="17" spans="2:5" s="46" customFormat="1" ht="24" customHeight="1" x14ac:dyDescent="0.3">
      <c r="B17" s="218" t="s">
        <v>144</v>
      </c>
      <c r="C17" s="291">
        <v>27464.26957</v>
      </c>
      <c r="D17" s="291">
        <v>29626.119289999999</v>
      </c>
      <c r="E17" s="292">
        <v>-7.2971073222192429E-2</v>
      </c>
    </row>
    <row r="18" spans="2:5" s="46" customFormat="1" ht="21" x14ac:dyDescent="0.35">
      <c r="B18" s="259" t="s">
        <v>74</v>
      </c>
      <c r="C18" s="291"/>
      <c r="D18" s="291"/>
      <c r="E18" s="292"/>
    </row>
    <row r="19" spans="2:5" s="46" customFormat="1" ht="21" customHeight="1" x14ac:dyDescent="0.3">
      <c r="B19" s="218" t="s">
        <v>75</v>
      </c>
      <c r="C19" s="291">
        <v>28273.78427</v>
      </c>
      <c r="D19" s="291">
        <v>28390.548730000002</v>
      </c>
      <c r="E19" s="292">
        <v>-4.1127933493099178E-3</v>
      </c>
    </row>
    <row r="20" spans="2:5" s="46" customFormat="1" ht="21" customHeight="1" x14ac:dyDescent="0.3">
      <c r="B20" s="218" t="s">
        <v>76</v>
      </c>
      <c r="C20" s="291">
        <v>2738.5303919999997</v>
      </c>
      <c r="D20" s="291">
        <v>2473.515774</v>
      </c>
      <c r="E20" s="292">
        <v>0.10714086434607051</v>
      </c>
    </row>
    <row r="21" spans="2:5" s="46" customFormat="1" ht="21" x14ac:dyDescent="0.35">
      <c r="B21" s="259" t="s">
        <v>186</v>
      </c>
      <c r="C21" s="291"/>
      <c r="D21" s="291"/>
      <c r="E21" s="292"/>
    </row>
    <row r="22" spans="2:5" s="46" customFormat="1" ht="21.75" customHeight="1" x14ac:dyDescent="0.3">
      <c r="B22" s="218" t="s">
        <v>77</v>
      </c>
      <c r="C22" s="291">
        <v>0</v>
      </c>
      <c r="D22" s="291">
        <v>0.13824700000000001</v>
      </c>
      <c r="E22" s="293">
        <v>-1</v>
      </c>
    </row>
    <row r="23" spans="2:5" s="46" customFormat="1" ht="21.75" customHeight="1" x14ac:dyDescent="0.3">
      <c r="B23" s="218" t="s">
        <v>78</v>
      </c>
      <c r="C23" s="291">
        <v>133.07611</v>
      </c>
      <c r="D23" s="291">
        <v>122.172884</v>
      </c>
      <c r="E23" s="293">
        <v>8.9244238516952734E-2</v>
      </c>
    </row>
    <row r="24" spans="2:5" s="46" customFormat="1" ht="21.75" customHeight="1" x14ac:dyDescent="0.3">
      <c r="B24" s="218" t="s">
        <v>79</v>
      </c>
      <c r="C24" s="291">
        <v>127.50540599999999</v>
      </c>
      <c r="D24" s="291">
        <v>56.638444999999997</v>
      </c>
      <c r="E24" s="293">
        <v>1.2512165720651405</v>
      </c>
    </row>
    <row r="25" spans="2:5" s="46" customFormat="1" ht="21.75" customHeight="1" x14ac:dyDescent="0.3">
      <c r="B25" s="218" t="s">
        <v>80</v>
      </c>
      <c r="C25" s="291">
        <v>369.58849600000002</v>
      </c>
      <c r="D25" s="291">
        <v>2766.8694390000001</v>
      </c>
      <c r="E25" s="293">
        <v>-0.86642358660277941</v>
      </c>
    </row>
    <row r="26" spans="2:5" s="46" customFormat="1" ht="21.75" customHeight="1" x14ac:dyDescent="0.3">
      <c r="B26" s="218" t="s">
        <v>81</v>
      </c>
      <c r="C26" s="291">
        <v>3.327013</v>
      </c>
      <c r="D26" s="291">
        <v>8.6895980000000019</v>
      </c>
      <c r="E26" s="293">
        <v>-0.61712693728754786</v>
      </c>
    </row>
    <row r="27" spans="2:5" s="46" customFormat="1" ht="37.5" x14ac:dyDescent="0.3">
      <c r="B27" s="265" t="s">
        <v>82</v>
      </c>
      <c r="C27" s="291">
        <v>24.813154999999998</v>
      </c>
      <c r="D27" s="291">
        <v>541.48066600000004</v>
      </c>
      <c r="E27" s="293">
        <v>-0.95417536292976346</v>
      </c>
    </row>
    <row r="28" spans="2:5" s="46" customFormat="1" ht="37.5" x14ac:dyDescent="0.3">
      <c r="B28" s="265" t="s">
        <v>83</v>
      </c>
      <c r="C28" s="291">
        <v>5278.9615869999998</v>
      </c>
      <c r="D28" s="291">
        <v>4297.5087870000007</v>
      </c>
      <c r="E28" s="293">
        <v>0.22837714793484576</v>
      </c>
    </row>
    <row r="29" spans="2:5" s="46" customFormat="1" ht="21.75" customHeight="1" x14ac:dyDescent="0.3">
      <c r="B29" s="218" t="s">
        <v>84</v>
      </c>
      <c r="C29" s="291">
        <v>7.3480929999999995</v>
      </c>
      <c r="D29" s="291">
        <v>120.858419</v>
      </c>
      <c r="E29" s="293">
        <v>-0.93920081810767353</v>
      </c>
    </row>
    <row r="30" spans="2:5" s="46" customFormat="1" ht="21.75" customHeight="1" x14ac:dyDescent="0.3">
      <c r="B30" s="218" t="s">
        <v>85</v>
      </c>
      <c r="C30" s="291">
        <v>2795.9302990000001</v>
      </c>
      <c r="D30" s="291">
        <v>2187.8564850000002</v>
      </c>
      <c r="E30" s="293">
        <v>0.27793130772926355</v>
      </c>
    </row>
    <row r="31" spans="2:5" s="46" customFormat="1" ht="21" x14ac:dyDescent="0.35">
      <c r="B31" s="259" t="s">
        <v>187</v>
      </c>
      <c r="C31" s="291"/>
      <c r="D31" s="291"/>
      <c r="E31" s="292"/>
    </row>
    <row r="32" spans="2:5" s="46" customFormat="1" ht="21" customHeight="1" x14ac:dyDescent="0.3">
      <c r="B32" s="218" t="s">
        <v>86</v>
      </c>
      <c r="C32" s="291">
        <v>115.24482500000001</v>
      </c>
      <c r="D32" s="291">
        <v>120.01619300000002</v>
      </c>
      <c r="E32" s="292">
        <v>-3.9756035254342792E-2</v>
      </c>
    </row>
    <row r="33" spans="2:5" s="46" customFormat="1" ht="21" customHeight="1" x14ac:dyDescent="0.3">
      <c r="B33" s="218" t="s">
        <v>87</v>
      </c>
      <c r="C33" s="291">
        <v>113629.81065999999</v>
      </c>
      <c r="D33" s="291">
        <v>101279.31902</v>
      </c>
      <c r="E33" s="292">
        <v>0.12194485270542832</v>
      </c>
    </row>
    <row r="34" spans="2:5" s="46" customFormat="1" ht="21" customHeight="1" x14ac:dyDescent="0.3">
      <c r="B34" s="218" t="s">
        <v>88</v>
      </c>
      <c r="C34" s="291">
        <v>1834.8673050000002</v>
      </c>
      <c r="D34" s="291">
        <v>1010.05579</v>
      </c>
      <c r="E34" s="292">
        <v>0.81659995731522939</v>
      </c>
    </row>
    <row r="35" spans="2:5" s="46" customFormat="1" ht="21" customHeight="1" thickBot="1" x14ac:dyDescent="0.35">
      <c r="B35" s="266" t="s">
        <v>180</v>
      </c>
      <c r="C35" s="294">
        <v>0</v>
      </c>
      <c r="D35" s="294">
        <v>0</v>
      </c>
      <c r="E35" s="295" t="s">
        <v>63</v>
      </c>
    </row>
    <row r="36" spans="2:5" s="46" customFormat="1" ht="21" x14ac:dyDescent="0.35">
      <c r="B36" s="259" t="s">
        <v>148</v>
      </c>
      <c r="C36" s="291"/>
      <c r="D36" s="291"/>
      <c r="E36" s="293"/>
    </row>
    <row r="37" spans="2:5" s="46" customFormat="1" ht="21" customHeight="1" x14ac:dyDescent="0.3">
      <c r="B37" s="218" t="s">
        <v>89</v>
      </c>
      <c r="C37" s="291">
        <v>84.32702900000001</v>
      </c>
      <c r="D37" s="291">
        <v>66.260359000000008</v>
      </c>
      <c r="E37" s="292">
        <v>0.27266181881085183</v>
      </c>
    </row>
    <row r="38" spans="2:5" s="46" customFormat="1" ht="21" customHeight="1" x14ac:dyDescent="0.3">
      <c r="B38" s="218" t="s">
        <v>90</v>
      </c>
      <c r="C38" s="291">
        <v>1366.888858</v>
      </c>
      <c r="D38" s="291">
        <v>1297.3701890000002</v>
      </c>
      <c r="E38" s="292">
        <v>5.3584296594316072E-2</v>
      </c>
    </row>
    <row r="39" spans="2:5" s="46" customFormat="1" ht="41.25" customHeight="1" x14ac:dyDescent="0.3">
      <c r="B39" s="265" t="s">
        <v>91</v>
      </c>
      <c r="C39" s="291">
        <v>219.27014700000001</v>
      </c>
      <c r="D39" s="291">
        <v>210.31878799999998</v>
      </c>
      <c r="E39" s="292">
        <v>4.2560909964924454E-2</v>
      </c>
    </row>
    <row r="40" spans="2:5" s="46" customFormat="1" ht="26.25" customHeight="1" x14ac:dyDescent="0.35">
      <c r="B40" s="259" t="s">
        <v>92</v>
      </c>
      <c r="C40" s="291"/>
      <c r="D40" s="291"/>
      <c r="E40" s="292"/>
    </row>
    <row r="41" spans="2:5" s="3" customFormat="1" ht="18.75" x14ac:dyDescent="0.3">
      <c r="B41" s="218" t="s">
        <v>93</v>
      </c>
      <c r="C41" s="291">
        <v>542.84521199999995</v>
      </c>
      <c r="D41" s="291">
        <v>399.47801000000004</v>
      </c>
      <c r="E41" s="292">
        <v>0.35888634270507125</v>
      </c>
    </row>
    <row r="42" spans="2:5" s="3" customFormat="1" ht="18.75" x14ac:dyDescent="0.3">
      <c r="B42" s="218" t="s">
        <v>94</v>
      </c>
      <c r="C42" s="291">
        <v>1232.21994</v>
      </c>
      <c r="D42" s="291">
        <v>743.89633000000003</v>
      </c>
      <c r="E42" s="292">
        <v>0.65644040749602817</v>
      </c>
    </row>
    <row r="43" spans="2:5" s="3" customFormat="1" ht="18.75" x14ac:dyDescent="0.3">
      <c r="B43" s="218" t="s">
        <v>95</v>
      </c>
      <c r="C43" s="291">
        <v>8706.5029630000008</v>
      </c>
      <c r="D43" s="291">
        <v>7976.647148</v>
      </c>
      <c r="E43" s="292">
        <v>9.1499072412021931E-2</v>
      </c>
    </row>
    <row r="44" spans="2:5" s="3" customFormat="1" ht="18.75" x14ac:dyDescent="0.3">
      <c r="B44" s="218" t="s">
        <v>96</v>
      </c>
      <c r="C44" s="291">
        <v>19550.601847999998</v>
      </c>
      <c r="D44" s="291">
        <v>17583.028017000004</v>
      </c>
      <c r="E44" s="292">
        <v>0.11190187657652939</v>
      </c>
    </row>
    <row r="45" spans="2:5" s="3" customFormat="1" ht="37.5" x14ac:dyDescent="0.3">
      <c r="B45" s="265" t="s">
        <v>97</v>
      </c>
      <c r="C45" s="291">
        <v>17229.020087999997</v>
      </c>
      <c r="D45" s="291">
        <v>17890.194072999999</v>
      </c>
      <c r="E45" s="292">
        <v>-3.6957339998778926E-2</v>
      </c>
    </row>
    <row r="46" spans="2:5" s="3" customFormat="1" ht="18.75" x14ac:dyDescent="0.3">
      <c r="B46" s="218" t="s">
        <v>98</v>
      </c>
      <c r="C46" s="291">
        <v>147.67681299999998</v>
      </c>
      <c r="D46" s="291">
        <v>195.69165900000002</v>
      </c>
      <c r="E46" s="292">
        <v>-0.24535969619430753</v>
      </c>
    </row>
    <row r="47" spans="2:5" s="3" customFormat="1" ht="18.75" x14ac:dyDescent="0.3">
      <c r="B47" s="218" t="s">
        <v>99</v>
      </c>
      <c r="C47" s="291">
        <v>454.44792200000006</v>
      </c>
      <c r="D47" s="291">
        <v>584.58057899999994</v>
      </c>
      <c r="E47" s="292">
        <v>-0.22260858754939905</v>
      </c>
    </row>
    <row r="48" spans="2:5" s="3" customFormat="1" ht="18.75" x14ac:dyDescent="0.3">
      <c r="B48" s="218" t="s">
        <v>100</v>
      </c>
      <c r="C48" s="291">
        <v>9175.2853329999998</v>
      </c>
      <c r="D48" s="291">
        <v>6886.0777859999998</v>
      </c>
      <c r="E48" s="292">
        <v>0.33243997790065039</v>
      </c>
    </row>
    <row r="49" spans="2:5" s="3" customFormat="1" ht="18.75" x14ac:dyDescent="0.3">
      <c r="B49" s="218" t="s">
        <v>101</v>
      </c>
      <c r="C49" s="291">
        <v>5025.1074549999994</v>
      </c>
      <c r="D49" s="291">
        <v>5743.9114989999998</v>
      </c>
      <c r="E49" s="292">
        <v>-0.12514190793593227</v>
      </c>
    </row>
    <row r="50" spans="2:5" s="3" customFormat="1" ht="21" x14ac:dyDescent="0.35">
      <c r="B50" s="259" t="s">
        <v>19</v>
      </c>
      <c r="C50" s="291"/>
      <c r="D50" s="291"/>
      <c r="E50" s="292"/>
    </row>
    <row r="51" spans="2:5" s="46" customFormat="1" ht="22.5" customHeight="1" x14ac:dyDescent="0.3">
      <c r="B51" s="218" t="s">
        <v>103</v>
      </c>
      <c r="C51" s="291">
        <v>130.34082599999999</v>
      </c>
      <c r="D51" s="291">
        <v>122.74872999999999</v>
      </c>
      <c r="E51" s="292">
        <v>6.1850709168233431E-2</v>
      </c>
    </row>
    <row r="52" spans="2:5" s="46" customFormat="1" ht="22.5" customHeight="1" x14ac:dyDescent="0.3">
      <c r="B52" s="218" t="s">
        <v>104</v>
      </c>
      <c r="C52" s="291">
        <v>3611.0236949999999</v>
      </c>
      <c r="D52" s="291">
        <v>3263.6823720000002</v>
      </c>
      <c r="E52" s="292">
        <v>0.10642620310724271</v>
      </c>
    </row>
    <row r="53" spans="2:5" s="46" customFormat="1" ht="22.5" customHeight="1" x14ac:dyDescent="0.3">
      <c r="B53" s="218" t="s">
        <v>105</v>
      </c>
      <c r="C53" s="291">
        <v>11910.972276</v>
      </c>
      <c r="D53" s="291">
        <v>9450.509904999999</v>
      </c>
      <c r="E53" s="292">
        <v>0.26035234032168364</v>
      </c>
    </row>
    <row r="54" spans="2:5" s="46" customFormat="1" ht="22.5" customHeight="1" x14ac:dyDescent="0.3">
      <c r="B54" s="218" t="s">
        <v>106</v>
      </c>
      <c r="C54" s="291">
        <v>10601.634809000001</v>
      </c>
      <c r="D54" s="291">
        <v>9971.3128619999989</v>
      </c>
      <c r="E54" s="292">
        <v>6.3213536243769575E-2</v>
      </c>
    </row>
    <row r="55" spans="2:5" s="46" customFormat="1" ht="22.5" customHeight="1" x14ac:dyDescent="0.3">
      <c r="B55" s="218" t="s">
        <v>107</v>
      </c>
      <c r="C55" s="291">
        <v>5469.7281489999996</v>
      </c>
      <c r="D55" s="291">
        <v>4419.4701180000002</v>
      </c>
      <c r="E55" s="292">
        <v>0.23764342850117193</v>
      </c>
    </row>
    <row r="56" spans="2:5" s="46" customFormat="1" ht="22.5" customHeight="1" x14ac:dyDescent="0.3">
      <c r="B56" s="218" t="s">
        <v>108</v>
      </c>
      <c r="C56" s="291">
        <v>16141.524960999999</v>
      </c>
      <c r="D56" s="291">
        <v>14903.778901</v>
      </c>
      <c r="E56" s="292">
        <v>8.3049142651797636E-2</v>
      </c>
    </row>
    <row r="57" spans="2:5" s="46" customFormat="1" ht="22.5" customHeight="1" x14ac:dyDescent="0.3">
      <c r="B57" s="218" t="s">
        <v>109</v>
      </c>
      <c r="C57" s="291">
        <v>7299.238582</v>
      </c>
      <c r="D57" s="291">
        <v>7350.6829340000004</v>
      </c>
      <c r="E57" s="292">
        <v>-6.998581283114369E-3</v>
      </c>
    </row>
    <row r="58" spans="2:5" s="46" customFormat="1" ht="22.5" customHeight="1" x14ac:dyDescent="0.3">
      <c r="B58" s="218" t="s">
        <v>110</v>
      </c>
      <c r="C58" s="291">
        <v>4254.1298710000001</v>
      </c>
      <c r="D58" s="291">
        <v>2256.207566</v>
      </c>
      <c r="E58" s="292">
        <v>0.88552238504460368</v>
      </c>
    </row>
    <row r="59" spans="2:5" s="46" customFormat="1" ht="22.5" customHeight="1" x14ac:dyDescent="0.3">
      <c r="B59" s="218" t="s">
        <v>111</v>
      </c>
      <c r="C59" s="291">
        <v>36796.88953</v>
      </c>
      <c r="D59" s="291">
        <v>32697.02117</v>
      </c>
      <c r="E59" s="292">
        <v>0.12538965977003702</v>
      </c>
    </row>
    <row r="60" spans="2:5" s="46" customFormat="1" ht="21" x14ac:dyDescent="0.35">
      <c r="B60" s="259" t="s">
        <v>188</v>
      </c>
      <c r="C60" s="291"/>
      <c r="D60" s="291"/>
      <c r="E60" s="292"/>
    </row>
    <row r="61" spans="2:5" s="46" customFormat="1" ht="22.5" customHeight="1" x14ac:dyDescent="0.3">
      <c r="B61" s="258" t="s">
        <v>113</v>
      </c>
      <c r="C61" s="291">
        <v>11597.318981</v>
      </c>
      <c r="D61" s="291">
        <v>6908.6987099999988</v>
      </c>
      <c r="E61" s="292">
        <v>0.6786546161310314</v>
      </c>
    </row>
    <row r="62" spans="2:5" s="46" customFormat="1" ht="22.5" customHeight="1" x14ac:dyDescent="0.3">
      <c r="B62" s="258" t="s">
        <v>114</v>
      </c>
      <c r="C62" s="291">
        <v>6613.7189849999995</v>
      </c>
      <c r="D62" s="291">
        <v>6154.7220259999995</v>
      </c>
      <c r="E62" s="292">
        <v>7.4576391437503498E-2</v>
      </c>
    </row>
    <row r="63" spans="2:5" s="46" customFormat="1" ht="22.5" customHeight="1" x14ac:dyDescent="0.3">
      <c r="B63" s="258" t="s">
        <v>115</v>
      </c>
      <c r="C63" s="291">
        <v>2168.9162290000004</v>
      </c>
      <c r="D63" s="291">
        <v>433.87331400000005</v>
      </c>
      <c r="E63" s="292">
        <v>3.9989620449438386</v>
      </c>
    </row>
    <row r="64" spans="2:5" s="46" customFormat="1" ht="22.5" customHeight="1" x14ac:dyDescent="0.3">
      <c r="B64" s="258" t="s">
        <v>181</v>
      </c>
      <c r="C64" s="291">
        <v>22246.497049999998</v>
      </c>
      <c r="D64" s="291">
        <v>24136.053530000001</v>
      </c>
      <c r="E64" s="292">
        <v>-7.8287715000771363E-2</v>
      </c>
    </row>
    <row r="65" spans="2:5" s="46" customFormat="1" ht="22.5" customHeight="1" x14ac:dyDescent="0.3">
      <c r="B65" s="258" t="s">
        <v>117</v>
      </c>
      <c r="C65" s="291">
        <v>8480.7481459999999</v>
      </c>
      <c r="D65" s="291">
        <v>8625.0507450000005</v>
      </c>
      <c r="E65" s="292">
        <v>-1.6730637681598992E-2</v>
      </c>
    </row>
    <row r="66" spans="2:5" s="46" customFormat="1" ht="42" customHeight="1" thickBot="1" x14ac:dyDescent="0.35">
      <c r="B66" s="267" t="s">
        <v>118</v>
      </c>
      <c r="C66" s="294">
        <v>15632.486833999999</v>
      </c>
      <c r="D66" s="294">
        <v>13707.329196999999</v>
      </c>
      <c r="E66" s="296">
        <v>0.14044731904602847</v>
      </c>
    </row>
    <row r="67" spans="2:5" s="46" customFormat="1" ht="18.75" customHeight="1" x14ac:dyDescent="0.3">
      <c r="B67" s="258" t="s">
        <v>119</v>
      </c>
      <c r="C67" s="297">
        <v>39083.407460000002</v>
      </c>
      <c r="D67" s="297">
        <v>28463.66244</v>
      </c>
      <c r="E67" s="292">
        <v>0.3730983334413096</v>
      </c>
    </row>
    <row r="68" spans="2:5" s="46" customFormat="1" ht="24" customHeight="1" x14ac:dyDescent="0.3">
      <c r="B68" s="258" t="s">
        <v>120</v>
      </c>
      <c r="C68" s="291">
        <v>56092.693029999995</v>
      </c>
      <c r="D68" s="291">
        <v>47364.571380000009</v>
      </c>
      <c r="E68" s="292">
        <v>0.18427532215958142</v>
      </c>
    </row>
    <row r="69" spans="2:5" s="46" customFormat="1" ht="24" customHeight="1" x14ac:dyDescent="0.3">
      <c r="B69" s="258" t="s">
        <v>121</v>
      </c>
      <c r="C69" s="291">
        <v>7491.9803769999999</v>
      </c>
      <c r="D69" s="291">
        <v>6334.572999</v>
      </c>
      <c r="E69" s="292">
        <v>0.18271276977670192</v>
      </c>
    </row>
    <row r="70" spans="2:5" s="46" customFormat="1" ht="25.5" customHeight="1" x14ac:dyDescent="0.35">
      <c r="B70" s="259" t="s">
        <v>20</v>
      </c>
      <c r="C70" s="291"/>
      <c r="D70" s="291"/>
      <c r="E70" s="292"/>
    </row>
    <row r="71" spans="2:5" s="46" customFormat="1" ht="36.75" customHeight="1" x14ac:dyDescent="0.3">
      <c r="B71" s="258" t="s">
        <v>122</v>
      </c>
      <c r="C71" s="291">
        <v>3776.6268540000001</v>
      </c>
      <c r="D71" s="291">
        <v>3215.759223</v>
      </c>
      <c r="E71" s="292">
        <v>0.17441219696689969</v>
      </c>
    </row>
    <row r="72" spans="2:5" s="46" customFormat="1" ht="39.75" customHeight="1" x14ac:dyDescent="0.3">
      <c r="B72" s="258" t="s">
        <v>123</v>
      </c>
      <c r="C72" s="291">
        <v>22691.583985999998</v>
      </c>
      <c r="D72" s="291">
        <v>16753.970185999999</v>
      </c>
      <c r="E72" s="292">
        <v>0.35440040384944727</v>
      </c>
    </row>
    <row r="73" spans="2:5" s="46" customFormat="1" ht="25.5" customHeight="1" x14ac:dyDescent="0.3">
      <c r="B73" s="258" t="s">
        <v>124</v>
      </c>
      <c r="C73" s="291">
        <v>1498.7256480000001</v>
      </c>
      <c r="D73" s="291">
        <v>1612.2621899999999</v>
      </c>
      <c r="E73" s="292">
        <v>-7.0420644175746561E-2</v>
      </c>
    </row>
    <row r="74" spans="2:5" s="46" customFormat="1" ht="25.5" customHeight="1" x14ac:dyDescent="0.3">
      <c r="B74" s="258" t="s">
        <v>125</v>
      </c>
      <c r="C74" s="291">
        <v>40610.094969999998</v>
      </c>
      <c r="D74" s="291">
        <v>36245.928010000003</v>
      </c>
      <c r="E74" s="292">
        <v>0.12040433780026127</v>
      </c>
    </row>
    <row r="75" spans="2:5" s="46" customFormat="1" ht="25.5" customHeight="1" x14ac:dyDescent="0.3">
      <c r="B75" s="258" t="s">
        <v>126</v>
      </c>
      <c r="C75" s="291">
        <v>1973.3989550000001</v>
      </c>
      <c r="D75" s="291">
        <v>2612.7035420000002</v>
      </c>
      <c r="E75" s="292">
        <v>-0.24469082569950451</v>
      </c>
    </row>
    <row r="76" spans="2:5" s="46" customFormat="1" ht="24" customHeight="1" x14ac:dyDescent="0.3">
      <c r="B76" s="258" t="s">
        <v>127</v>
      </c>
      <c r="C76" s="291">
        <v>11647.0789</v>
      </c>
      <c r="D76" s="291">
        <v>11060.154865</v>
      </c>
      <c r="E76" s="292">
        <v>5.3066529552613151E-2</v>
      </c>
    </row>
    <row r="77" spans="2:5" s="46" customFormat="1" ht="37.5" customHeight="1" x14ac:dyDescent="0.3">
      <c r="B77" s="258" t="s">
        <v>128</v>
      </c>
      <c r="C77" s="291">
        <v>18040.792261999999</v>
      </c>
      <c r="D77" s="291">
        <v>15335.083648</v>
      </c>
      <c r="E77" s="292">
        <v>0.17643911674083879</v>
      </c>
    </row>
    <row r="78" spans="2:5" s="46" customFormat="1" ht="21.75" customHeight="1" x14ac:dyDescent="0.3">
      <c r="B78" s="258" t="s">
        <v>129</v>
      </c>
      <c r="C78" s="291">
        <v>60051.602500000001</v>
      </c>
      <c r="D78" s="291">
        <v>65500.505550000002</v>
      </c>
      <c r="E78" s="292">
        <v>-8.3188717464792172E-2</v>
      </c>
    </row>
    <row r="79" spans="2:5" s="46" customFormat="1" ht="6.75" customHeight="1" x14ac:dyDescent="0.3">
      <c r="B79" s="268"/>
      <c r="C79" s="291"/>
      <c r="D79" s="291"/>
      <c r="E79" s="292"/>
    </row>
    <row r="80" spans="2:5" s="46" customFormat="1" ht="20.25" customHeight="1" x14ac:dyDescent="0.35">
      <c r="B80" s="259" t="s">
        <v>21</v>
      </c>
      <c r="C80" s="291"/>
      <c r="D80" s="291"/>
      <c r="E80" s="292"/>
    </row>
    <row r="81" spans="2:5" s="46" customFormat="1" ht="22.5" customHeight="1" x14ac:dyDescent="0.3">
      <c r="B81" s="258" t="s">
        <v>131</v>
      </c>
      <c r="C81" s="291">
        <v>584.44372499999997</v>
      </c>
      <c r="D81" s="291">
        <v>582.694121</v>
      </c>
      <c r="E81" s="292">
        <v>3.0026113821044476E-3</v>
      </c>
    </row>
    <row r="82" spans="2:5" s="46" customFormat="1" ht="22.5" customHeight="1" x14ac:dyDescent="0.3">
      <c r="B82" s="258" t="s">
        <v>132</v>
      </c>
      <c r="C82" s="291">
        <v>34389.108457000002</v>
      </c>
      <c r="D82" s="291">
        <v>17539.78887</v>
      </c>
      <c r="E82" s="292">
        <v>0.96063411662947806</v>
      </c>
    </row>
    <row r="83" spans="2:5" s="46" customFormat="1" ht="22.5" customHeight="1" x14ac:dyDescent="0.3">
      <c r="B83" s="258" t="s">
        <v>133</v>
      </c>
      <c r="C83" s="291">
        <v>147.329431</v>
      </c>
      <c r="D83" s="291">
        <v>177.60824700000001</v>
      </c>
      <c r="E83" s="292">
        <v>-0.17048091240943331</v>
      </c>
    </row>
    <row r="84" spans="2:5" s="46" customFormat="1" ht="22.5" customHeight="1" x14ac:dyDescent="0.3">
      <c r="B84" s="258" t="s">
        <v>134</v>
      </c>
      <c r="C84" s="291">
        <v>2075.2750430000001</v>
      </c>
      <c r="D84" s="291">
        <v>622.10415499999999</v>
      </c>
      <c r="E84" s="292">
        <v>2.3358964512943978</v>
      </c>
    </row>
    <row r="85" spans="2:5" s="46" customFormat="1" ht="22.5" customHeight="1" thickBot="1" x14ac:dyDescent="0.35">
      <c r="B85" s="258" t="s">
        <v>182</v>
      </c>
      <c r="C85" s="298" t="s">
        <v>63</v>
      </c>
      <c r="D85" s="298" t="s">
        <v>63</v>
      </c>
      <c r="E85" s="298" t="s">
        <v>63</v>
      </c>
    </row>
    <row r="86" spans="2:5" ht="33.75" customHeight="1" thickBot="1" x14ac:dyDescent="0.4">
      <c r="B86" s="269" t="s">
        <v>16</v>
      </c>
      <c r="C86" s="299">
        <v>827308.15302400023</v>
      </c>
      <c r="D86" s="299">
        <v>731280.74156600016</v>
      </c>
      <c r="E86" s="300">
        <v>0.13131401662836395</v>
      </c>
    </row>
    <row r="98" spans="1:7" s="53" customFormat="1" x14ac:dyDescent="0.25">
      <c r="A98" s="2"/>
      <c r="B98" s="2"/>
      <c r="C98" s="2"/>
      <c r="D98" s="2"/>
      <c r="E98" s="2"/>
      <c r="F98" s="2"/>
      <c r="G98" s="2"/>
    </row>
    <row r="99" spans="1:7" s="53" customFormat="1" x14ac:dyDescent="0.25">
      <c r="A99" s="2"/>
      <c r="B99" s="2"/>
      <c r="C99" s="2"/>
      <c r="D99" s="2"/>
      <c r="E99" s="2"/>
      <c r="F99" s="2"/>
      <c r="G99" s="2"/>
    </row>
    <row r="100" spans="1:7" s="53" customFormat="1" x14ac:dyDescent="0.25">
      <c r="A100" s="2"/>
      <c r="B100" s="2"/>
      <c r="C100" s="2"/>
      <c r="D100" s="2"/>
      <c r="E100" s="2"/>
      <c r="F100" s="2"/>
      <c r="G100" s="2"/>
    </row>
    <row r="101" spans="1:7" s="53" customFormat="1" x14ac:dyDescent="0.25">
      <c r="A101" s="2"/>
      <c r="B101" s="2"/>
      <c r="C101" s="2"/>
      <c r="D101" s="2"/>
      <c r="E101" s="2"/>
      <c r="F101" s="2"/>
      <c r="G101" s="2"/>
    </row>
    <row r="102" spans="1:7" s="53" customFormat="1" x14ac:dyDescent="0.25">
      <c r="A102" s="2"/>
      <c r="B102" s="2"/>
      <c r="C102" s="2"/>
      <c r="D102" s="2"/>
      <c r="E102" s="2"/>
      <c r="F102" s="2"/>
      <c r="G102" s="2"/>
    </row>
    <row r="103" spans="1:7" s="53" customFormat="1" x14ac:dyDescent="0.25">
      <c r="A103" s="2"/>
      <c r="B103" s="2"/>
      <c r="C103" s="2"/>
      <c r="D103" s="2"/>
      <c r="E103" s="2"/>
      <c r="F103" s="2"/>
      <c r="G103" s="2"/>
    </row>
    <row r="104" spans="1:7" s="53" customFormat="1" x14ac:dyDescent="0.25">
      <c r="A104" s="2"/>
      <c r="B104" s="2"/>
      <c r="C104" s="2"/>
      <c r="D104" s="2"/>
      <c r="E104" s="2"/>
      <c r="F104" s="2"/>
      <c r="G104" s="2"/>
    </row>
    <row r="105" spans="1:7" s="53" customFormat="1" x14ac:dyDescent="0.25">
      <c r="A105" s="2"/>
      <c r="B105" s="2"/>
      <c r="C105" s="2"/>
      <c r="D105" s="2"/>
      <c r="E105" s="2"/>
      <c r="F105" s="2"/>
      <c r="G105" s="2"/>
    </row>
    <row r="106" spans="1:7" s="53" customFormat="1" x14ac:dyDescent="0.25">
      <c r="A106" s="2"/>
      <c r="B106" s="2"/>
      <c r="C106" s="2"/>
      <c r="D106" s="2"/>
      <c r="E106" s="2"/>
      <c r="F106" s="2"/>
      <c r="G106" s="2"/>
    </row>
    <row r="107" spans="1:7" s="53" customFormat="1" x14ac:dyDescent="0.25">
      <c r="A107" s="2"/>
      <c r="B107" s="2"/>
      <c r="C107" s="2"/>
      <c r="D107" s="2"/>
      <c r="E107" s="2"/>
      <c r="F107" s="2"/>
      <c r="G107" s="2"/>
    </row>
    <row r="108" spans="1:7" s="53" customFormat="1" x14ac:dyDescent="0.25">
      <c r="A108" s="2"/>
      <c r="B108" s="2"/>
      <c r="C108" s="2"/>
      <c r="D108" s="2"/>
      <c r="E108" s="2"/>
      <c r="F108" s="2"/>
      <c r="G108" s="2"/>
    </row>
    <row r="109" spans="1:7" s="53" customFormat="1" x14ac:dyDescent="0.25">
      <c r="A109" s="2"/>
      <c r="B109" s="2"/>
      <c r="C109" s="2"/>
      <c r="D109" s="2"/>
      <c r="E109" s="2"/>
      <c r="F109" s="2"/>
      <c r="G109" s="2"/>
    </row>
    <row r="110" spans="1:7" s="53" customFormat="1" x14ac:dyDescent="0.25">
      <c r="A110" s="2"/>
      <c r="B110" s="2"/>
      <c r="C110" s="2"/>
      <c r="D110" s="2"/>
      <c r="E110" s="2"/>
      <c r="F110" s="2"/>
      <c r="G110" s="2"/>
    </row>
    <row r="111" spans="1:7" s="53" customFormat="1" x14ac:dyDescent="0.25">
      <c r="A111" s="2"/>
      <c r="B111" s="2"/>
      <c r="C111" s="2"/>
      <c r="D111" s="2"/>
      <c r="E111" s="2"/>
      <c r="F111" s="2"/>
      <c r="G111" s="2"/>
    </row>
    <row r="112" spans="1:7" s="53" customFormat="1" x14ac:dyDescent="0.25">
      <c r="A112" s="2"/>
      <c r="B112" s="2"/>
      <c r="C112" s="2"/>
      <c r="D112" s="2"/>
      <c r="E112" s="2"/>
      <c r="F112" s="2"/>
      <c r="G112" s="2"/>
    </row>
    <row r="113" spans="1:7" s="53" customFormat="1" x14ac:dyDescent="0.25">
      <c r="A113" s="2"/>
      <c r="B113" s="2"/>
      <c r="C113" s="2"/>
      <c r="D113" s="2"/>
      <c r="E113" s="2"/>
      <c r="F113" s="2"/>
      <c r="G113" s="2"/>
    </row>
    <row r="114" spans="1:7" s="53" customFormat="1" x14ac:dyDescent="0.25">
      <c r="A114" s="2"/>
      <c r="B114" s="2"/>
      <c r="C114" s="2"/>
      <c r="D114" s="2"/>
      <c r="E114" s="2"/>
      <c r="F114" s="2"/>
      <c r="G114" s="2"/>
    </row>
    <row r="115" spans="1:7" s="53" customFormat="1" x14ac:dyDescent="0.25">
      <c r="A115" s="2"/>
      <c r="B115" s="2"/>
      <c r="C115" s="2"/>
      <c r="D115" s="2"/>
      <c r="E115" s="2"/>
      <c r="F115" s="2"/>
      <c r="G115" s="2"/>
    </row>
    <row r="116" spans="1:7" s="53" customFormat="1" x14ac:dyDescent="0.25">
      <c r="A116" s="2"/>
      <c r="B116" s="2"/>
      <c r="C116" s="2"/>
      <c r="D116" s="2"/>
      <c r="E116" s="2"/>
      <c r="F116" s="2"/>
      <c r="G116" s="2"/>
    </row>
    <row r="117" spans="1:7" s="53" customFormat="1" x14ac:dyDescent="0.25">
      <c r="A117" s="2"/>
      <c r="B117" s="2"/>
      <c r="C117" s="2"/>
      <c r="D117" s="2"/>
      <c r="E117" s="2"/>
      <c r="F117" s="2"/>
      <c r="G117" s="2"/>
    </row>
    <row r="118" spans="1:7" s="53" customFormat="1" x14ac:dyDescent="0.25">
      <c r="A118" s="2"/>
      <c r="B118" s="2"/>
      <c r="C118" s="2"/>
      <c r="D118" s="2"/>
      <c r="E118" s="2"/>
      <c r="F118" s="2"/>
      <c r="G118" s="2"/>
    </row>
    <row r="119" spans="1:7" s="53" customFormat="1" x14ac:dyDescent="0.25">
      <c r="A119" s="2"/>
      <c r="B119" s="2"/>
      <c r="C119" s="2"/>
      <c r="D119" s="2"/>
      <c r="E119" s="2"/>
      <c r="F119" s="2"/>
      <c r="G119" s="2"/>
    </row>
    <row r="120" spans="1:7" s="53" customFormat="1" x14ac:dyDescent="0.25">
      <c r="A120" s="2"/>
      <c r="B120" s="2"/>
      <c r="C120" s="2"/>
      <c r="D120" s="2"/>
      <c r="E120" s="2"/>
      <c r="F120" s="2"/>
      <c r="G120" s="2"/>
    </row>
    <row r="121" spans="1:7" s="53" customFormat="1" x14ac:dyDescent="0.25">
      <c r="A121" s="2"/>
      <c r="B121" s="2"/>
      <c r="C121" s="2"/>
      <c r="D121" s="2"/>
      <c r="E121" s="2"/>
      <c r="F121" s="2"/>
      <c r="G121" s="2"/>
    </row>
    <row r="122" spans="1:7" s="53" customFormat="1" x14ac:dyDescent="0.25">
      <c r="A122" s="2"/>
      <c r="B122" s="2"/>
      <c r="C122" s="2"/>
      <c r="D122" s="2"/>
      <c r="E122" s="2"/>
      <c r="F122" s="2"/>
      <c r="G122" s="2"/>
    </row>
    <row r="123" spans="1:7" s="53" customFormat="1" x14ac:dyDescent="0.25">
      <c r="A123" s="2"/>
      <c r="B123" s="2"/>
      <c r="C123" s="2"/>
      <c r="D123" s="2"/>
      <c r="E123" s="2"/>
      <c r="F123" s="2"/>
      <c r="G123" s="2"/>
    </row>
    <row r="124" spans="1:7" s="53" customFormat="1" x14ac:dyDescent="0.25">
      <c r="A124" s="2"/>
      <c r="B124" s="2"/>
      <c r="C124" s="2"/>
      <c r="D124" s="2"/>
      <c r="E124" s="2"/>
      <c r="F124" s="2"/>
      <c r="G124" s="2"/>
    </row>
    <row r="125" spans="1:7" s="53" customFormat="1" x14ac:dyDescent="0.25">
      <c r="A125" s="2"/>
      <c r="B125" s="2"/>
      <c r="C125" s="2"/>
      <c r="D125" s="2"/>
      <c r="E125" s="2"/>
      <c r="F125" s="2"/>
      <c r="G125" s="2"/>
    </row>
    <row r="126" spans="1:7" s="53" customFormat="1" x14ac:dyDescent="0.25">
      <c r="A126" s="2"/>
      <c r="B126" s="2"/>
      <c r="C126" s="2"/>
      <c r="D126" s="2"/>
      <c r="E126" s="2"/>
      <c r="F126" s="2"/>
      <c r="G126" s="2"/>
    </row>
    <row r="127" spans="1:7" s="53" customFormat="1" x14ac:dyDescent="0.25">
      <c r="A127" s="2"/>
      <c r="B127" s="2"/>
      <c r="C127" s="2"/>
      <c r="D127" s="2"/>
      <c r="E127" s="2"/>
      <c r="F127" s="2"/>
      <c r="G127" s="2"/>
    </row>
    <row r="128" spans="1:7" s="53" customFormat="1" x14ac:dyDescent="0.25">
      <c r="A128" s="2"/>
      <c r="B128" s="2"/>
      <c r="C128" s="2"/>
      <c r="D128" s="2"/>
      <c r="E128" s="2"/>
      <c r="F128" s="2"/>
      <c r="G128" s="2"/>
    </row>
    <row r="129" spans="1:7" s="53" customFormat="1" x14ac:dyDescent="0.25">
      <c r="A129" s="2"/>
      <c r="B129" s="2"/>
      <c r="C129" s="2"/>
      <c r="D129" s="2"/>
      <c r="E129" s="2"/>
      <c r="F129" s="2"/>
      <c r="G129" s="2"/>
    </row>
    <row r="130" spans="1:7" s="53" customFormat="1" x14ac:dyDescent="0.25">
      <c r="A130" s="2"/>
      <c r="B130" s="2"/>
      <c r="C130" s="2"/>
      <c r="D130" s="2"/>
      <c r="E130" s="2"/>
      <c r="F130" s="2"/>
      <c r="G130" s="2"/>
    </row>
    <row r="131" spans="1:7" s="53" customFormat="1" x14ac:dyDescent="0.25">
      <c r="A131" s="2"/>
      <c r="B131" s="2"/>
      <c r="C131" s="2"/>
      <c r="D131" s="2"/>
      <c r="E131" s="2"/>
      <c r="F131" s="2"/>
      <c r="G131" s="2"/>
    </row>
    <row r="132" spans="1:7" s="53" customFormat="1" x14ac:dyDescent="0.25">
      <c r="A132" s="2"/>
      <c r="B132" s="2"/>
      <c r="C132" s="2"/>
      <c r="D132" s="2"/>
      <c r="E132" s="2"/>
      <c r="F132" s="2"/>
      <c r="G132" s="2"/>
    </row>
    <row r="133" spans="1:7" s="53" customFormat="1" x14ac:dyDescent="0.25">
      <c r="A133" s="2"/>
      <c r="B133" s="2"/>
      <c r="C133" s="2"/>
      <c r="D133" s="2"/>
      <c r="E133" s="2"/>
      <c r="F133" s="2"/>
      <c r="G133" s="2"/>
    </row>
    <row r="134" spans="1:7" s="53" customFormat="1" x14ac:dyDescent="0.25">
      <c r="A134" s="2"/>
      <c r="B134" s="2"/>
      <c r="C134" s="2"/>
      <c r="D134" s="2"/>
      <c r="E134" s="2"/>
      <c r="F134" s="2"/>
      <c r="G134" s="2"/>
    </row>
    <row r="135" spans="1:7" s="53" customFormat="1" x14ac:dyDescent="0.25">
      <c r="A135" s="2"/>
      <c r="B135" s="2"/>
      <c r="C135" s="2"/>
      <c r="D135" s="2"/>
      <c r="E135" s="2"/>
      <c r="F135" s="2"/>
      <c r="G135" s="2"/>
    </row>
    <row r="136" spans="1:7" s="53" customFormat="1" x14ac:dyDescent="0.25">
      <c r="A136" s="2"/>
      <c r="B136" s="2"/>
      <c r="C136" s="2"/>
      <c r="D136" s="2"/>
      <c r="E136" s="2"/>
      <c r="F136" s="2"/>
      <c r="G136" s="2"/>
    </row>
    <row r="137" spans="1:7" s="53" customFormat="1" x14ac:dyDescent="0.25">
      <c r="A137" s="2"/>
      <c r="B137" s="2"/>
      <c r="C137" s="2"/>
      <c r="D137" s="2"/>
      <c r="E137" s="2"/>
      <c r="F137" s="2"/>
      <c r="G137" s="2"/>
    </row>
    <row r="138" spans="1:7" s="53" customFormat="1" x14ac:dyDescent="0.25">
      <c r="A138" s="2"/>
      <c r="B138" s="2"/>
      <c r="C138" s="2"/>
      <c r="D138" s="2"/>
      <c r="E138" s="2"/>
      <c r="F138" s="2"/>
      <c r="G138" s="2"/>
    </row>
    <row r="139" spans="1:7" s="53" customFormat="1" x14ac:dyDescent="0.25">
      <c r="A139" s="2"/>
      <c r="B139" s="2"/>
      <c r="C139" s="2"/>
      <c r="D139" s="2"/>
      <c r="E139" s="2"/>
      <c r="F139" s="2"/>
      <c r="G139" s="2"/>
    </row>
  </sheetData>
  <mergeCells count="3">
    <mergeCell ref="B3:E3"/>
    <mergeCell ref="B4:E4"/>
    <mergeCell ref="C5:D5"/>
  </mergeCells>
  <printOptions horizontalCentered="1" verticalCentered="1" gridLines="1"/>
  <pageMargins left="0" right="0" top="0" bottom="0" header="0" footer="0"/>
  <pageSetup paperSize="3" scale="73" orientation="landscape" r:id="rId1"/>
  <ignoredErrors>
    <ignoredError sqref="C6:D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C114-F986-41F8-84E6-8171B50153D3}">
  <dimension ref="A1:F31"/>
  <sheetViews>
    <sheetView zoomScaleNormal="100" workbookViewId="0">
      <selection activeCell="F32" sqref="F32"/>
    </sheetView>
  </sheetViews>
  <sheetFormatPr defaultColWidth="50.28515625" defaultRowHeight="15" customHeight="1" x14ac:dyDescent="0.25"/>
  <cols>
    <col min="1" max="1" width="59.28515625" bestFit="1" customWidth="1"/>
    <col min="2" max="2" width="7.140625" customWidth="1"/>
    <col min="3" max="3" width="11.7109375" customWidth="1"/>
    <col min="6" max="6" width="10.7109375" customWidth="1"/>
  </cols>
  <sheetData>
    <row r="1" spans="1:6" ht="15" customHeight="1" x14ac:dyDescent="0.25">
      <c r="D1" s="1"/>
      <c r="E1" s="1"/>
      <c r="F1" s="1"/>
    </row>
    <row r="2" spans="1:6" ht="15" customHeight="1" x14ac:dyDescent="0.25">
      <c r="D2" s="1"/>
      <c r="E2" s="1"/>
      <c r="F2" s="1"/>
    </row>
    <row r="3" spans="1:6" ht="15" customHeight="1" x14ac:dyDescent="0.25">
      <c r="A3" t="s">
        <v>154</v>
      </c>
      <c r="B3" s="248">
        <f>+'[3]SITC rev 4 (1 digit)'!G30</f>
        <v>71.416823570000005</v>
      </c>
      <c r="C3" s="251">
        <f>B3/$B$13</f>
        <v>0.17639854195246799</v>
      </c>
      <c r="D3" s="1"/>
      <c r="E3" s="1"/>
      <c r="F3" s="1"/>
    </row>
    <row r="4" spans="1:6" ht="15" customHeight="1" x14ac:dyDescent="0.25">
      <c r="A4" t="s">
        <v>74</v>
      </c>
      <c r="B4" s="248">
        <f>+'[3]SITC rev 4 (1 digit)'!G31</f>
        <v>16.366816329999999</v>
      </c>
      <c r="C4" s="251">
        <f t="shared" ref="C4:C12" si="0">B4/$B$13</f>
        <v>4.0425804351071931E-2</v>
      </c>
      <c r="D4" s="1"/>
      <c r="E4" s="1"/>
      <c r="F4" s="1"/>
    </row>
    <row r="5" spans="1:6" ht="15" customHeight="1" x14ac:dyDescent="0.25">
      <c r="A5" t="s">
        <v>18</v>
      </c>
      <c r="B5" s="248">
        <f>+'[3]SITC rev 4 (1 digit)'!G32</f>
        <v>4.5828971999999997</v>
      </c>
      <c r="C5" s="251">
        <f t="shared" si="0"/>
        <v>1.1319691125798524E-2</v>
      </c>
      <c r="D5" s="1"/>
      <c r="E5" s="1"/>
      <c r="F5" s="1"/>
    </row>
    <row r="6" spans="1:6" ht="15" customHeight="1" x14ac:dyDescent="0.25">
      <c r="A6" t="s">
        <v>137</v>
      </c>
      <c r="B6" s="248">
        <f>+'[3]SITC rev 4 (1 digit)'!G33</f>
        <v>0.86612878999999998</v>
      </c>
      <c r="C6" s="251">
        <f t="shared" si="0"/>
        <v>2.139325834749602E-3</v>
      </c>
      <c r="D6" s="1"/>
      <c r="E6" s="1"/>
      <c r="F6" s="1"/>
    </row>
    <row r="7" spans="1:6" ht="15" customHeight="1" x14ac:dyDescent="0.25">
      <c r="A7" t="s">
        <v>155</v>
      </c>
      <c r="B7" s="248">
        <f>+'[3]SITC rev 4 (1 digit)'!G40</f>
        <v>59.863779890000004</v>
      </c>
      <c r="C7" s="251">
        <f t="shared" si="0"/>
        <v>0.14786268781625503</v>
      </c>
      <c r="D7" s="1"/>
      <c r="E7" s="1"/>
      <c r="F7" s="1"/>
    </row>
    <row r="8" spans="1:6" ht="15" customHeight="1" x14ac:dyDescent="0.25">
      <c r="A8" t="s">
        <v>156</v>
      </c>
      <c r="B8" s="248">
        <f>+'[3]SITC rev 4 (1 digit)'!G34</f>
        <v>30.995201260000002</v>
      </c>
      <c r="C8" s="251">
        <f t="shared" si="0"/>
        <v>7.6557707784752682E-2</v>
      </c>
      <c r="D8" s="1"/>
      <c r="E8" s="1"/>
      <c r="F8" s="1"/>
    </row>
    <row r="9" spans="1:6" ht="15" customHeight="1" x14ac:dyDescent="0.25">
      <c r="A9" t="s">
        <v>19</v>
      </c>
      <c r="B9" s="248">
        <f>+'[3]SITC rev 4 (1 digit)'!G35</f>
        <v>48.347659240000006</v>
      </c>
      <c r="C9" s="251">
        <f t="shared" si="0"/>
        <v>0.11941803304079331</v>
      </c>
      <c r="D9" s="1"/>
      <c r="E9" s="1"/>
      <c r="F9" s="1"/>
    </row>
    <row r="10" spans="1:6" ht="15" customHeight="1" x14ac:dyDescent="0.25">
      <c r="A10" t="s">
        <v>112</v>
      </c>
      <c r="B10" s="248">
        <f>+'[3]SITC rev 4 (1 digit)'!G36</f>
        <v>77.957868939999997</v>
      </c>
      <c r="C10" s="251">
        <f t="shared" si="0"/>
        <v>0.1925548313032818</v>
      </c>
      <c r="D10" s="1"/>
      <c r="E10" s="1"/>
      <c r="F10" s="1"/>
    </row>
    <row r="11" spans="1:6" ht="15" customHeight="1" x14ac:dyDescent="0.25">
      <c r="A11" t="s">
        <v>20</v>
      </c>
      <c r="B11" s="248">
        <f>+'[3]SITC rev 4 (1 digit)'!G37</f>
        <v>83.222441760000009</v>
      </c>
      <c r="C11" s="251">
        <f t="shared" si="0"/>
        <v>0.2055582515483779</v>
      </c>
      <c r="D11" s="1"/>
      <c r="E11" s="1"/>
      <c r="F11" s="1"/>
    </row>
    <row r="12" spans="1:6" ht="15" customHeight="1" x14ac:dyDescent="0.25">
      <c r="A12" t="s">
        <v>130</v>
      </c>
      <c r="B12" s="248">
        <f>+'[3]SITC rev 4 (1 digit)'!G38</f>
        <v>11.241005900000001</v>
      </c>
      <c r="C12" s="251">
        <f t="shared" si="0"/>
        <v>2.7765125242451189E-2</v>
      </c>
      <c r="D12" s="1"/>
      <c r="E12" s="1"/>
      <c r="F12" s="1"/>
    </row>
    <row r="13" spans="1:6" ht="15" customHeight="1" x14ac:dyDescent="0.25">
      <c r="B13" s="249">
        <f>SUM(B3:B12)</f>
        <v>404.86062288000005</v>
      </c>
      <c r="C13" s="75">
        <f>SUM(C2:C12)</f>
        <v>1</v>
      </c>
      <c r="D13" s="1"/>
      <c r="E13" s="1"/>
      <c r="F13" s="1"/>
    </row>
    <row r="14" spans="1:6" ht="15" customHeight="1" x14ac:dyDescent="0.25">
      <c r="D14" s="1"/>
      <c r="E14" s="1"/>
      <c r="F14" s="1"/>
    </row>
    <row r="15" spans="1:6" ht="15" customHeight="1" x14ac:dyDescent="0.25">
      <c r="D15" s="1"/>
      <c r="E15" s="1"/>
      <c r="F15" s="1"/>
    </row>
    <row r="16" spans="1:6" ht="15" customHeight="1" x14ac:dyDescent="0.25">
      <c r="D16" s="1"/>
      <c r="E16" s="1"/>
      <c r="F16" s="1"/>
    </row>
    <row r="17" spans="2:6" ht="15" customHeight="1" x14ac:dyDescent="0.25">
      <c r="D17" s="1"/>
      <c r="E17" s="1"/>
      <c r="F17" s="1"/>
    </row>
    <row r="18" spans="2:6" ht="15" customHeight="1" x14ac:dyDescent="0.25">
      <c r="D18" s="1"/>
      <c r="E18" s="1"/>
      <c r="F18" s="1"/>
    </row>
    <row r="19" spans="2:6" ht="15" customHeight="1" x14ac:dyDescent="0.25">
      <c r="D19" s="1"/>
      <c r="E19" s="1"/>
      <c r="F19" s="1"/>
    </row>
    <row r="20" spans="2:6" ht="15" customHeight="1" x14ac:dyDescent="0.25">
      <c r="D20" s="1"/>
      <c r="E20" s="1"/>
      <c r="F20" s="1"/>
    </row>
    <row r="21" spans="2:6" ht="15" customHeight="1" x14ac:dyDescent="0.25">
      <c r="D21" s="1"/>
      <c r="E21" s="1"/>
      <c r="F21" s="1"/>
    </row>
    <row r="22" spans="2:6" ht="15" customHeight="1" x14ac:dyDescent="0.25">
      <c r="D22" s="1"/>
      <c r="E22" s="1"/>
      <c r="F22" s="1"/>
    </row>
    <row r="23" spans="2:6" ht="15" customHeight="1" x14ac:dyDescent="0.25">
      <c r="D23" s="1"/>
      <c r="E23" s="1"/>
      <c r="F23" s="1"/>
    </row>
    <row r="24" spans="2:6" ht="15" customHeight="1" x14ac:dyDescent="0.25">
      <c r="D24" s="1"/>
      <c r="E24" s="1"/>
      <c r="F24" s="1"/>
    </row>
    <row r="25" spans="2:6" ht="15" customHeight="1" x14ac:dyDescent="0.25">
      <c r="B25" s="2"/>
      <c r="C25" s="2"/>
      <c r="D25" s="1"/>
      <c r="E25" s="1"/>
      <c r="F25" s="1"/>
    </row>
    <row r="26" spans="2:6" ht="15" customHeight="1" x14ac:dyDescent="0.25">
      <c r="B26" s="2"/>
      <c r="C26" s="2"/>
      <c r="D26" s="1"/>
      <c r="E26" s="250"/>
      <c r="F26" s="1"/>
    </row>
    <row r="27" spans="2:6" ht="15" customHeight="1" x14ac:dyDescent="0.25">
      <c r="B27" s="2"/>
      <c r="C27" s="2"/>
      <c r="D27" s="1"/>
      <c r="E27" s="1"/>
      <c r="F27" s="1"/>
    </row>
    <row r="28" spans="2:6" s="2" customFormat="1" ht="15" customHeight="1" x14ac:dyDescent="0.25"/>
    <row r="29" spans="2:6" s="2" customFormat="1" ht="15" customHeight="1" x14ac:dyDescent="0.25"/>
    <row r="30" spans="2:6" s="2" customFormat="1" ht="15" customHeight="1" x14ac:dyDescent="0.25"/>
    <row r="31" spans="2:6" s="2" customFormat="1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Q2-BEC Summary </vt:lpstr>
      <vt:lpstr>YTD-BEC Tables</vt:lpstr>
      <vt:lpstr>Q2-SITC 1Digit</vt:lpstr>
      <vt:lpstr>YTD-SITC 1Digit</vt:lpstr>
      <vt:lpstr>Q2-Country</vt:lpstr>
      <vt:lpstr>YTD-Country</vt:lpstr>
      <vt:lpstr>Q2-BEC Details</vt:lpstr>
      <vt:lpstr>YTD-BEC Details</vt:lpstr>
      <vt:lpstr>Q2-SITC 2Digit</vt:lpstr>
      <vt:lpstr>YTD-SITC 2Digit</vt:lpstr>
      <vt:lpstr>Bulletin PieChart</vt:lpstr>
      <vt:lpstr>'Q2-Country'!Print_Area</vt:lpstr>
      <vt:lpstr>'YTD-Country'!Print_Area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Ricketts, Jermaine</dc:creator>
  <cp:lastModifiedBy>Ricketts, Jermaine</cp:lastModifiedBy>
  <dcterms:created xsi:type="dcterms:W3CDTF">2024-02-20T19:31:21Z</dcterms:created>
  <dcterms:modified xsi:type="dcterms:W3CDTF">2024-08-26T14:41:25Z</dcterms:modified>
</cp:coreProperties>
</file>